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FactBook\FactBook 18-19\Academic Programs\"/>
    </mc:Choice>
  </mc:AlternateContent>
  <bookViews>
    <workbookView xWindow="1695" yWindow="1245" windowWidth="25095" windowHeight="15480"/>
  </bookViews>
  <sheets>
    <sheet name="FRPOE" sheetId="1" r:id="rId1"/>
    <sheet name="Sheet3" sheetId="3" r:id="rId2"/>
    <sheet name="Sheet2" sheetId="2" state="hidden" r:id="rId3"/>
  </sheets>
  <definedNames>
    <definedName name="_xlnm._FilterDatabase" localSheetId="2" hidden="1">Sheet2!$A$1:$A$1047397</definedName>
    <definedName name="_xlnm._FilterDatabase" localSheetId="1" hidden="1">Sheet3!$A$1:$A$342</definedName>
    <definedName name="_xlnm.Print_Area" localSheetId="0">FRPOE!$A$1:$O$182</definedName>
  </definedNames>
  <calcPr calcId="162913"/>
  <pivotCaches>
    <pivotCache cacheId="14" r:id="rId4"/>
    <pivotCache cacheId="15" r:id="rId5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0" i="1" l="1"/>
  <c r="N166" i="1"/>
  <c r="N159" i="1"/>
  <c r="N152" i="1"/>
  <c r="N142" i="1"/>
  <c r="N137" i="1"/>
  <c r="N132" i="1"/>
  <c r="N127" i="1"/>
  <c r="N119" i="1"/>
  <c r="N112" i="1"/>
  <c r="N108" i="1"/>
  <c r="N104" i="1"/>
  <c r="N94" i="1"/>
  <c r="N75" i="1"/>
  <c r="N68" i="1"/>
  <c r="N64" i="1"/>
  <c r="N57" i="1"/>
  <c r="N89" i="1"/>
  <c r="N182" i="1" l="1"/>
  <c r="O181" i="1"/>
  <c r="N179" i="1"/>
  <c r="O179" i="1" s="1"/>
  <c r="O174" i="1"/>
  <c r="O172" i="1"/>
  <c r="O170" i="1"/>
  <c r="O169" i="1"/>
  <c r="O168" i="1"/>
  <c r="O166" i="1"/>
  <c r="O164" i="1"/>
  <c r="N161" i="1"/>
  <c r="O161" i="1" s="1"/>
  <c r="O159" i="1"/>
  <c r="O157" i="1"/>
  <c r="O156" i="1"/>
  <c r="O155" i="1"/>
  <c r="O152" i="1"/>
  <c r="O150" i="1"/>
  <c r="O149" i="1"/>
  <c r="O148" i="1"/>
  <c r="O142" i="1"/>
  <c r="O139" i="1"/>
  <c r="O137" i="1"/>
  <c r="O134" i="1"/>
  <c r="O132" i="1"/>
  <c r="O131" i="1"/>
  <c r="O129" i="1"/>
  <c r="O127" i="1"/>
  <c r="O126" i="1"/>
  <c r="O125" i="1"/>
  <c r="N121" i="1"/>
  <c r="O121" i="1" s="1"/>
  <c r="O119" i="1"/>
  <c r="O118" i="1"/>
  <c r="O117" i="1"/>
  <c r="O116" i="1"/>
  <c r="O114" i="1"/>
  <c r="O112" i="1"/>
  <c r="O110" i="1"/>
  <c r="O108" i="1"/>
  <c r="O107" i="1"/>
  <c r="O104" i="1"/>
  <c r="O102" i="1"/>
  <c r="O101" i="1"/>
  <c r="O94" i="1"/>
  <c r="O92" i="1"/>
  <c r="O91" i="1"/>
  <c r="O89" i="1"/>
  <c r="O88" i="1"/>
  <c r="O87" i="1"/>
  <c r="O86" i="1"/>
  <c r="O84" i="1"/>
  <c r="O83" i="1"/>
  <c r="O82" i="1"/>
  <c r="O80" i="1"/>
  <c r="O79" i="1"/>
  <c r="N77" i="1"/>
  <c r="O77" i="1" s="1"/>
  <c r="O75" i="1"/>
  <c r="O73" i="1"/>
  <c r="O72" i="1"/>
  <c r="O70" i="1"/>
  <c r="O68" i="1"/>
  <c r="O66" i="1"/>
  <c r="O64" i="1"/>
  <c r="O62" i="1"/>
  <c r="O61" i="1"/>
  <c r="O59" i="1"/>
  <c r="O57" i="1"/>
  <c r="O56" i="1"/>
  <c r="O55" i="1"/>
  <c r="O54" i="1"/>
  <c r="N44" i="1"/>
  <c r="N36" i="1"/>
  <c r="N24" i="1"/>
  <c r="N15" i="1"/>
  <c r="N48" i="1" l="1"/>
  <c r="O44" i="1" s="1"/>
  <c r="E121" i="1"/>
  <c r="G121" i="1"/>
  <c r="I121" i="1"/>
  <c r="K121" i="1"/>
  <c r="M121" i="1"/>
  <c r="F121" i="1"/>
  <c r="H121" i="1"/>
  <c r="J121" i="1"/>
  <c r="L121" i="1"/>
  <c r="D121" i="1"/>
  <c r="G166" i="1"/>
  <c r="M161" i="1"/>
  <c r="K161" i="1"/>
  <c r="I161" i="1"/>
  <c r="G161" i="1"/>
  <c r="E161" i="1"/>
  <c r="F161" i="1"/>
  <c r="H161" i="1"/>
  <c r="J161" i="1"/>
  <c r="L161" i="1"/>
  <c r="D161" i="1"/>
  <c r="M179" i="1"/>
  <c r="K179" i="1"/>
  <c r="I179" i="1"/>
  <c r="G179" i="1"/>
  <c r="L179" i="1"/>
  <c r="J179" i="1"/>
  <c r="H179" i="1"/>
  <c r="F179" i="1"/>
  <c r="D179" i="1"/>
  <c r="E179" i="1"/>
  <c r="J182" i="1"/>
  <c r="H182" i="1"/>
  <c r="F182" i="1"/>
  <c r="D182" i="1"/>
  <c r="M77" i="1"/>
  <c r="K77" i="1"/>
  <c r="I77" i="1"/>
  <c r="L77" i="1"/>
  <c r="J77" i="1"/>
  <c r="H77" i="1"/>
  <c r="G77" i="1"/>
  <c r="F77" i="1"/>
  <c r="D77" i="1"/>
  <c r="E77" i="1"/>
  <c r="I155" i="1"/>
  <c r="I156" i="1"/>
  <c r="I157" i="1"/>
  <c r="I158" i="1"/>
  <c r="I159" i="1"/>
  <c r="I152" i="1"/>
  <c r="I150" i="1"/>
  <c r="I142" i="1"/>
  <c r="I140" i="1"/>
  <c r="I139" i="1"/>
  <c r="I137" i="1"/>
  <c r="I134" i="1"/>
  <c r="I132" i="1"/>
  <c r="I129" i="1"/>
  <c r="I127" i="1"/>
  <c r="I126" i="1"/>
  <c r="I125" i="1"/>
  <c r="I123" i="1"/>
  <c r="I119" i="1"/>
  <c r="I118" i="1"/>
  <c r="I116" i="1"/>
  <c r="I114" i="1"/>
  <c r="I112" i="1"/>
  <c r="I111" i="1"/>
  <c r="I110" i="1"/>
  <c r="I108" i="1"/>
  <c r="I107" i="1"/>
  <c r="I104" i="1"/>
  <c r="I102" i="1"/>
  <c r="I101" i="1"/>
  <c r="I100" i="1"/>
  <c r="I99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0" i="1"/>
  <c r="I79" i="1"/>
  <c r="K126" i="1"/>
  <c r="K127" i="1"/>
  <c r="K124" i="1"/>
  <c r="K119" i="1"/>
  <c r="K118" i="1"/>
  <c r="K117" i="1"/>
  <c r="K116" i="1"/>
  <c r="K114" i="1"/>
  <c r="K112" i="1"/>
  <c r="K111" i="1"/>
  <c r="K110" i="1"/>
  <c r="K108" i="1"/>
  <c r="K107" i="1"/>
  <c r="K104" i="1"/>
  <c r="K102" i="1"/>
  <c r="K101" i="1"/>
  <c r="K100" i="1"/>
  <c r="K99" i="1"/>
  <c r="K94" i="1"/>
  <c r="K93" i="1"/>
  <c r="K92" i="1"/>
  <c r="K91" i="1"/>
  <c r="K89" i="1"/>
  <c r="K88" i="1"/>
  <c r="K87" i="1"/>
  <c r="K86" i="1"/>
  <c r="K84" i="1"/>
  <c r="K83" i="1"/>
  <c r="K82" i="1"/>
  <c r="K80" i="1"/>
  <c r="K79" i="1"/>
  <c r="G116" i="1"/>
  <c r="G117" i="1"/>
  <c r="G118" i="1"/>
  <c r="G119" i="1"/>
  <c r="G125" i="1"/>
  <c r="G126" i="1"/>
  <c r="G127" i="1"/>
  <c r="G114" i="1"/>
  <c r="G112" i="1"/>
  <c r="G110" i="1"/>
  <c r="G108" i="1"/>
  <c r="G107" i="1"/>
  <c r="G104" i="1"/>
  <c r="G102" i="1"/>
  <c r="G101" i="1"/>
  <c r="G94" i="1"/>
  <c r="G92" i="1"/>
  <c r="G148" i="1"/>
  <c r="G142" i="1"/>
  <c r="G139" i="1"/>
  <c r="G134" i="1"/>
  <c r="G137" i="1"/>
  <c r="G132" i="1"/>
  <c r="G131" i="1"/>
  <c r="G129" i="1"/>
  <c r="G149" i="1"/>
  <c r="G150" i="1"/>
  <c r="G152" i="1"/>
  <c r="G155" i="1"/>
  <c r="G156" i="1"/>
  <c r="G157" i="1"/>
  <c r="G159" i="1"/>
  <c r="G164" i="1"/>
  <c r="G168" i="1"/>
  <c r="G169" i="1"/>
  <c r="G170" i="1"/>
  <c r="G172" i="1"/>
  <c r="G91" i="1"/>
  <c r="G89" i="1"/>
  <c r="G88" i="1"/>
  <c r="G87" i="1"/>
  <c r="G86" i="1"/>
  <c r="G84" i="1"/>
  <c r="G83" i="1"/>
  <c r="G82" i="1"/>
  <c r="G80" i="1"/>
  <c r="G79" i="1"/>
  <c r="G75" i="1"/>
  <c r="G73" i="1"/>
  <c r="G72" i="1"/>
  <c r="G70" i="1"/>
  <c r="G68" i="1"/>
  <c r="G66" i="1"/>
  <c r="G64" i="1"/>
  <c r="G62" i="1"/>
  <c r="G61" i="1"/>
  <c r="G59" i="1"/>
  <c r="G57" i="1"/>
  <c r="G56" i="1"/>
  <c r="K152" i="1"/>
  <c r="K150" i="1"/>
  <c r="K146" i="1"/>
  <c r="K144" i="1"/>
  <c r="K142" i="1"/>
  <c r="K140" i="1"/>
  <c r="K139" i="1"/>
  <c r="K137" i="1"/>
  <c r="K134" i="1"/>
  <c r="K132" i="1"/>
  <c r="K129" i="1"/>
  <c r="K157" i="1"/>
  <c r="K159" i="1"/>
  <c r="E139" i="1"/>
  <c r="E137" i="1"/>
  <c r="E136" i="1"/>
  <c r="E135" i="1"/>
  <c r="E134" i="1"/>
  <c r="E132" i="1"/>
  <c r="E131" i="1"/>
  <c r="E130" i="1"/>
  <c r="E129" i="1"/>
  <c r="E127" i="1"/>
  <c r="E126" i="1"/>
  <c r="E125" i="1"/>
  <c r="E124" i="1"/>
  <c r="E123" i="1"/>
  <c r="E119" i="1"/>
  <c r="E118" i="1"/>
  <c r="E117" i="1"/>
  <c r="E116" i="1"/>
  <c r="E114" i="1"/>
  <c r="E112" i="1"/>
  <c r="E111" i="1"/>
  <c r="E108" i="1"/>
  <c r="E110" i="1"/>
  <c r="E142" i="1"/>
  <c r="E144" i="1"/>
  <c r="E149" i="1"/>
  <c r="E148" i="1"/>
  <c r="E152" i="1"/>
  <c r="E155" i="1"/>
  <c r="E156" i="1"/>
  <c r="E157" i="1"/>
  <c r="E158" i="1"/>
  <c r="E159" i="1"/>
  <c r="E164" i="1"/>
  <c r="E166" i="1"/>
  <c r="E168" i="1"/>
  <c r="E169" i="1"/>
  <c r="E170" i="1"/>
  <c r="E172" i="1"/>
  <c r="E104" i="1"/>
  <c r="E105" i="1"/>
  <c r="E102" i="1"/>
  <c r="E101" i="1"/>
  <c r="E100" i="1"/>
  <c r="E99" i="1"/>
  <c r="E98" i="1"/>
  <c r="E97" i="1"/>
  <c r="E96" i="1"/>
  <c r="E95" i="1"/>
  <c r="E94" i="1"/>
  <c r="E92" i="1"/>
  <c r="E89" i="1"/>
  <c r="E88" i="1"/>
  <c r="E87" i="1"/>
  <c r="E86" i="1"/>
  <c r="E84" i="1"/>
  <c r="E83" i="1"/>
  <c r="E82" i="1"/>
  <c r="E80" i="1"/>
  <c r="E79" i="1"/>
  <c r="E75" i="1"/>
  <c r="E72" i="1"/>
  <c r="E70" i="1"/>
  <c r="E68" i="1"/>
  <c r="E66" i="1"/>
  <c r="E64" i="1"/>
  <c r="E62" i="1"/>
  <c r="E61" i="1"/>
  <c r="E59" i="1"/>
  <c r="E57" i="1"/>
  <c r="E56" i="1"/>
  <c r="G181" i="1"/>
  <c r="E181" i="1"/>
  <c r="E174" i="1"/>
  <c r="G174" i="1"/>
  <c r="E55" i="1"/>
  <c r="G55" i="1"/>
  <c r="G54" i="1"/>
  <c r="E54" i="1"/>
  <c r="O8" i="1" l="1"/>
  <c r="O46" i="1"/>
  <c r="O29" i="1"/>
  <c r="O19" i="1"/>
  <c r="O7" i="1"/>
  <c r="O15" i="1"/>
  <c r="O38" i="1"/>
  <c r="O11" i="1"/>
  <c r="O28" i="1"/>
  <c r="O16" i="1"/>
  <c r="O42" i="1"/>
  <c r="O21" i="1"/>
  <c r="O27" i="1"/>
  <c r="O9" i="1"/>
  <c r="O32" i="1"/>
  <c r="O41" i="1"/>
  <c r="O20" i="1"/>
  <c r="O14" i="1"/>
  <c r="O30" i="1"/>
  <c r="O31" i="1"/>
  <c r="O24" i="1"/>
  <c r="O36" i="1"/>
  <c r="O13" i="1"/>
  <c r="O33" i="1"/>
  <c r="O26" i="1"/>
  <c r="O10" i="1"/>
  <c r="O34" i="1"/>
  <c r="O18" i="1"/>
  <c r="O40" i="1"/>
  <c r="O12" i="1"/>
  <c r="O17" i="1"/>
  <c r="O39" i="1"/>
  <c r="O22" i="1"/>
  <c r="I174" i="1"/>
  <c r="I172" i="1"/>
  <c r="I170" i="1"/>
  <c r="I166" i="1"/>
  <c r="I164" i="1"/>
  <c r="K181" i="1"/>
  <c r="I181" i="1"/>
  <c r="K75" i="1"/>
  <c r="K73" i="1"/>
  <c r="K72" i="1"/>
  <c r="K70" i="1"/>
  <c r="I75" i="1"/>
  <c r="I73" i="1"/>
  <c r="I72" i="1"/>
  <c r="I70" i="1"/>
  <c r="K68" i="1"/>
  <c r="K67" i="1"/>
  <c r="K66" i="1"/>
  <c r="I68" i="1"/>
  <c r="I66" i="1"/>
  <c r="I64" i="1"/>
  <c r="I62" i="1"/>
  <c r="I61" i="1"/>
  <c r="I59" i="1"/>
  <c r="K64" i="1"/>
  <c r="K62" i="1"/>
  <c r="K61" i="1"/>
  <c r="K59" i="1"/>
  <c r="K57" i="1"/>
  <c r="K56" i="1"/>
  <c r="K55" i="1"/>
  <c r="K54" i="1"/>
  <c r="I57" i="1"/>
  <c r="I56" i="1"/>
  <c r="I55" i="1"/>
  <c r="I54" i="1"/>
  <c r="K168" i="1"/>
  <c r="O48" i="1" l="1"/>
  <c r="K166" i="1"/>
  <c r="K170" i="1"/>
  <c r="K164" i="1"/>
  <c r="K169" i="1"/>
  <c r="K172" i="1"/>
  <c r="K174" i="1"/>
  <c r="L182" i="1"/>
  <c r="M152" i="1" l="1"/>
  <c r="M148" i="1"/>
  <c r="M158" i="1"/>
  <c r="M157" i="1"/>
  <c r="M156" i="1"/>
  <c r="M159" i="1"/>
  <c r="M166" i="1"/>
  <c r="M165" i="1"/>
  <c r="M164" i="1"/>
  <c r="M169" i="1"/>
  <c r="M168" i="1"/>
  <c r="M142" i="1"/>
  <c r="M139" i="1"/>
  <c r="L57" i="1" l="1"/>
  <c r="L137" i="1"/>
  <c r="L170" i="1"/>
  <c r="L159" i="1"/>
  <c r="L142" i="1"/>
  <c r="L112" i="1"/>
  <c r="L119" i="1"/>
  <c r="L104" i="1"/>
  <c r="L94" i="1"/>
  <c r="L108" i="1" s="1"/>
  <c r="L75" i="1"/>
  <c r="L68" i="1"/>
  <c r="L64" i="1"/>
  <c r="L132" i="1"/>
  <c r="L127" i="1"/>
  <c r="L166" i="1"/>
  <c r="L89" i="1"/>
  <c r="L15" i="1" l="1"/>
  <c r="L24" i="1"/>
  <c r="L36" i="1"/>
  <c r="L44" i="1"/>
  <c r="J44" i="1"/>
  <c r="J15" i="1"/>
  <c r="J48" i="1" s="1"/>
  <c r="K19" i="1" s="1"/>
  <c r="H44" i="1"/>
  <c r="H15" i="1"/>
  <c r="F44" i="1"/>
  <c r="F15" i="1"/>
  <c r="F48" i="1" s="1"/>
  <c r="G27" i="1" s="1"/>
  <c r="D44" i="1"/>
  <c r="D15" i="1"/>
  <c r="B15" i="1"/>
  <c r="B44" i="1"/>
  <c r="J24" i="1"/>
  <c r="J36" i="1"/>
  <c r="H36" i="1"/>
  <c r="H24" i="1"/>
  <c r="F24" i="1"/>
  <c r="F36" i="1"/>
  <c r="D36" i="1"/>
  <c r="D24" i="1"/>
  <c r="B36" i="1"/>
  <c r="B24" i="1"/>
  <c r="M137" i="1" l="1"/>
  <c r="M172" i="1"/>
  <c r="M174" i="1"/>
  <c r="M134" i="1"/>
  <c r="M181" i="1"/>
  <c r="M135" i="1"/>
  <c r="M170" i="1"/>
  <c r="M132" i="1"/>
  <c r="M129" i="1"/>
  <c r="M126" i="1"/>
  <c r="M124" i="1"/>
  <c r="M123" i="1"/>
  <c r="M127" i="1"/>
  <c r="M119" i="1"/>
  <c r="M116" i="1"/>
  <c r="M118" i="1"/>
  <c r="M117" i="1"/>
  <c r="M56" i="1"/>
  <c r="M114" i="1"/>
  <c r="M108" i="1"/>
  <c r="M97" i="1"/>
  <c r="M101" i="1"/>
  <c r="M103" i="1"/>
  <c r="M100" i="1"/>
  <c r="M112" i="1"/>
  <c r="M107" i="1"/>
  <c r="M98" i="1"/>
  <c r="M102" i="1"/>
  <c r="M99" i="1"/>
  <c r="M96" i="1"/>
  <c r="M111" i="1"/>
  <c r="M104" i="1"/>
  <c r="M110" i="1"/>
  <c r="M95" i="1"/>
  <c r="M63" i="1"/>
  <c r="M55" i="1"/>
  <c r="M57" i="1"/>
  <c r="M92" i="1"/>
  <c r="M81" i="1"/>
  <c r="M85" i="1"/>
  <c r="M79" i="1"/>
  <c r="M91" i="1"/>
  <c r="M82" i="1"/>
  <c r="M86" i="1"/>
  <c r="M94" i="1"/>
  <c r="M89" i="1"/>
  <c r="M83" i="1"/>
  <c r="M87" i="1"/>
  <c r="M93" i="1"/>
  <c r="M80" i="1"/>
  <c r="M84" i="1"/>
  <c r="M88" i="1"/>
  <c r="M75" i="1"/>
  <c r="M61" i="1"/>
  <c r="M68" i="1"/>
  <c r="M62" i="1"/>
  <c r="M59" i="1"/>
  <c r="M66" i="1"/>
  <c r="M54" i="1"/>
  <c r="M67" i="1"/>
  <c r="M70" i="1"/>
  <c r="M72" i="1"/>
  <c r="M64" i="1"/>
  <c r="M73" i="1"/>
  <c r="G21" i="1"/>
  <c r="D48" i="1"/>
  <c r="E32" i="1" s="1"/>
  <c r="E9" i="1"/>
  <c r="B48" i="1"/>
  <c r="C31" i="1" s="1"/>
  <c r="G12" i="1"/>
  <c r="K24" i="1"/>
  <c r="K40" i="1"/>
  <c r="G15" i="1"/>
  <c r="G11" i="1"/>
  <c r="H48" i="1"/>
  <c r="I36" i="1" s="1"/>
  <c r="L48" i="1"/>
  <c r="M15" i="1" s="1"/>
  <c r="E41" i="1"/>
  <c r="E11" i="1"/>
  <c r="E29" i="1"/>
  <c r="C38" i="1"/>
  <c r="C12" i="1"/>
  <c r="C20" i="1"/>
  <c r="G24" i="1"/>
  <c r="G41" i="1"/>
  <c r="G34" i="1"/>
  <c r="G36" i="1"/>
  <c r="G40" i="1"/>
  <c r="G33" i="1"/>
  <c r="G29" i="1"/>
  <c r="G19" i="1"/>
  <c r="G10" i="1"/>
  <c r="G44" i="1"/>
  <c r="G39" i="1"/>
  <c r="G32" i="1"/>
  <c r="G28" i="1"/>
  <c r="G22" i="1"/>
  <c r="G18" i="1"/>
  <c r="G14" i="1"/>
  <c r="K44" i="1"/>
  <c r="K39" i="1"/>
  <c r="K42" i="1"/>
  <c r="K38" i="1"/>
  <c r="K31" i="1"/>
  <c r="K27" i="1"/>
  <c r="K21" i="1"/>
  <c r="K17" i="1"/>
  <c r="K13" i="1"/>
  <c r="K12" i="1"/>
  <c r="K8" i="1"/>
  <c r="K48" i="1"/>
  <c r="K41" i="1"/>
  <c r="K36" i="1"/>
  <c r="K30" i="1"/>
  <c r="K26" i="1"/>
  <c r="K20" i="1"/>
  <c r="K16" i="1"/>
  <c r="G7" i="1"/>
  <c r="G8" i="1"/>
  <c r="G9" i="1"/>
  <c r="K14" i="1"/>
  <c r="K18" i="1"/>
  <c r="G20" i="1"/>
  <c r="G26" i="1"/>
  <c r="K32" i="1"/>
  <c r="G38" i="1"/>
  <c r="K9" i="1"/>
  <c r="K10" i="1"/>
  <c r="K11" i="1"/>
  <c r="G13" i="1"/>
  <c r="K15" i="1"/>
  <c r="G17" i="1"/>
  <c r="K29" i="1"/>
  <c r="G31" i="1"/>
  <c r="G42" i="1"/>
  <c r="K7" i="1"/>
  <c r="C11" i="1"/>
  <c r="G16" i="1"/>
  <c r="C18" i="1"/>
  <c r="K22" i="1"/>
  <c r="K28" i="1"/>
  <c r="G30" i="1"/>
  <c r="K33" i="1"/>
  <c r="C40" i="1"/>
  <c r="K46" i="1"/>
  <c r="G46" i="1"/>
  <c r="I24" i="1"/>
  <c r="I40" i="1"/>
  <c r="I28" i="1"/>
  <c r="I18" i="1"/>
  <c r="I46" i="1"/>
  <c r="I42" i="1"/>
  <c r="I21" i="1"/>
  <c r="I17" i="1"/>
  <c r="E27" i="1" l="1"/>
  <c r="E28" i="1"/>
  <c r="E17" i="1"/>
  <c r="E33" i="1"/>
  <c r="E20" i="1"/>
  <c r="E38" i="1"/>
  <c r="E10" i="1"/>
  <c r="I44" i="1"/>
  <c r="I27" i="1"/>
  <c r="I9" i="1"/>
  <c r="I32" i="1"/>
  <c r="E12" i="1"/>
  <c r="E39" i="1"/>
  <c r="E36" i="1"/>
  <c r="E26" i="1"/>
  <c r="E42" i="1"/>
  <c r="E8" i="1"/>
  <c r="I12" i="1"/>
  <c r="I38" i="1"/>
  <c r="I14" i="1"/>
  <c r="I39" i="1"/>
  <c r="E44" i="1"/>
  <c r="E21" i="1"/>
  <c r="E19" i="1"/>
  <c r="E7" i="1"/>
  <c r="E30" i="1"/>
  <c r="E15" i="1"/>
  <c r="E14" i="1"/>
  <c r="C10" i="1"/>
  <c r="C15" i="1"/>
  <c r="C22" i="1"/>
  <c r="C30" i="1"/>
  <c r="C17" i="1"/>
  <c r="C42" i="1"/>
  <c r="I13" i="1"/>
  <c r="I31" i="1"/>
  <c r="I15" i="1"/>
  <c r="I48" i="1" s="1"/>
  <c r="I22" i="1"/>
  <c r="I33" i="1"/>
  <c r="C32" i="1"/>
  <c r="C14" i="1"/>
  <c r="C9" i="1"/>
  <c r="C33" i="1"/>
  <c r="E22" i="1"/>
  <c r="E24" i="1"/>
  <c r="E48" i="1" s="1"/>
  <c r="E31" i="1"/>
  <c r="G48" i="1"/>
  <c r="C34" i="1"/>
  <c r="C21" i="1"/>
  <c r="C39" i="1"/>
  <c r="E40" i="1"/>
  <c r="E16" i="1"/>
  <c r="E34" i="1"/>
  <c r="E46" i="1"/>
  <c r="E18" i="1"/>
  <c r="C24" i="1"/>
  <c r="C28" i="1"/>
  <c r="C16" i="1"/>
  <c r="C41" i="1"/>
  <c r="C29" i="1"/>
  <c r="C7" i="1"/>
  <c r="C44" i="1"/>
  <c r="C19" i="1"/>
  <c r="C13" i="1"/>
  <c r="C26" i="1"/>
  <c r="C8" i="1"/>
  <c r="C27" i="1"/>
  <c r="C46" i="1"/>
  <c r="I20" i="1"/>
  <c r="I16" i="1"/>
  <c r="I8" i="1"/>
  <c r="I41" i="1"/>
  <c r="I30" i="1"/>
  <c r="I26" i="1"/>
  <c r="I10" i="1"/>
  <c r="I29" i="1"/>
  <c r="I19" i="1"/>
  <c r="I7" i="1"/>
  <c r="I34" i="1"/>
  <c r="I11" i="1"/>
  <c r="C36" i="1"/>
  <c r="M48" i="1"/>
  <c r="M46" i="1"/>
  <c r="M42" i="1"/>
  <c r="M29" i="1"/>
  <c r="M33" i="1"/>
  <c r="M18" i="1"/>
  <c r="M22" i="1"/>
  <c r="M10" i="1"/>
  <c r="M14" i="1"/>
  <c r="M39" i="1"/>
  <c r="M38" i="1"/>
  <c r="M30" i="1"/>
  <c r="M34" i="1"/>
  <c r="M19" i="1"/>
  <c r="M16" i="1"/>
  <c r="M11" i="1"/>
  <c r="M7" i="1"/>
  <c r="M40" i="1"/>
  <c r="M27" i="1"/>
  <c r="M31" i="1"/>
  <c r="M26" i="1"/>
  <c r="M20" i="1"/>
  <c r="M8" i="1"/>
  <c r="M12" i="1"/>
  <c r="M41" i="1"/>
  <c r="M28" i="1"/>
  <c r="M32" i="1"/>
  <c r="M17" i="1"/>
  <c r="M21" i="1"/>
  <c r="M9" i="1"/>
  <c r="M13" i="1"/>
  <c r="M36" i="1"/>
  <c r="M44" i="1"/>
  <c r="M24" i="1"/>
  <c r="C48" i="1" l="1"/>
</calcChain>
</file>

<file path=xl/sharedStrings.xml><?xml version="1.0" encoding="utf-8"?>
<sst xmlns="http://schemas.openxmlformats.org/spreadsheetml/2006/main" count="995" uniqueCount="207">
  <si>
    <t>Fall 2012</t>
  </si>
  <si>
    <t>Fall 2013</t>
  </si>
  <si>
    <t>Fall 2014</t>
  </si>
  <si>
    <t>Fall 2015</t>
  </si>
  <si>
    <t>Fall 2016</t>
  </si>
  <si>
    <t xml:space="preserve"> Field</t>
  </si>
  <si>
    <t>#</t>
  </si>
  <si>
    <t>%</t>
  </si>
  <si>
    <t>SUMMARY:</t>
  </si>
  <si>
    <t>Biology</t>
  </si>
  <si>
    <t>Chemistry</t>
  </si>
  <si>
    <t>Computer Science</t>
  </si>
  <si>
    <t>Geology</t>
  </si>
  <si>
    <t xml:space="preserve">Mathematics </t>
  </si>
  <si>
    <t>Physics/Pre-Engineering</t>
  </si>
  <si>
    <t>Natural Sciences, General</t>
  </si>
  <si>
    <t xml:space="preserve"> </t>
  </si>
  <si>
    <t>Environmental Science*</t>
  </si>
  <si>
    <t xml:space="preserve">  NATURAL SCIENCES TOTAL</t>
  </si>
  <si>
    <t>Accounting, Business &amp; Economics</t>
  </si>
  <si>
    <t>Education</t>
  </si>
  <si>
    <t>Information Technology</t>
  </si>
  <si>
    <t>Politics</t>
  </si>
  <si>
    <t>Psychology</t>
  </si>
  <si>
    <t>Sociology</t>
  </si>
  <si>
    <t>Social Sciences, General</t>
  </si>
  <si>
    <t xml:space="preserve">  SOCIAL SCIENCES TOTAL</t>
  </si>
  <si>
    <t>Art</t>
  </si>
  <si>
    <t>Communication</t>
  </si>
  <si>
    <t>English</t>
  </si>
  <si>
    <t>History</t>
  </si>
  <si>
    <t>Philosophy</t>
  </si>
  <si>
    <t>Religion</t>
  </si>
  <si>
    <t>World Languages</t>
  </si>
  <si>
    <t>Theatre</t>
  </si>
  <si>
    <t>Arts &amp; Humanities, General</t>
  </si>
  <si>
    <t xml:space="preserve">  ARTS &amp; HUMANITIES TOTAL</t>
  </si>
  <si>
    <t>International Studies</t>
  </si>
  <si>
    <t>Peace &amp; Conflict Studies</t>
  </si>
  <si>
    <t>Philosophy, Politics, &amp; Econ</t>
  </si>
  <si>
    <t>Liberal Arts, General</t>
  </si>
  <si>
    <t>Environmental Studies</t>
  </si>
  <si>
    <t xml:space="preserve">   INTERDISCIPLINARY TOTAL</t>
  </si>
  <si>
    <t>Exploratory/Undeclared</t>
  </si>
  <si>
    <t xml:space="preserve">            TOTAL, ALL POE'S</t>
  </si>
  <si>
    <t>Stu Active Prog</t>
  </si>
  <si>
    <t>BS.BI</t>
  </si>
  <si>
    <t>BS.GL</t>
  </si>
  <si>
    <t>BA.IS</t>
  </si>
  <si>
    <t>UG</t>
  </si>
  <si>
    <t>BS.PY</t>
  </si>
  <si>
    <t>BA.RL</t>
  </si>
  <si>
    <t>BA.ES.ST</t>
  </si>
  <si>
    <t>BA.LA.PC</t>
  </si>
  <si>
    <t>BS.CS</t>
  </si>
  <si>
    <t>BS.MA</t>
  </si>
  <si>
    <t>BA.EN</t>
  </si>
  <si>
    <t>BA.CM</t>
  </si>
  <si>
    <t>BA.PL</t>
  </si>
  <si>
    <t>Row Labels</t>
  </si>
  <si>
    <t>Grand Total</t>
  </si>
  <si>
    <t>Count of Stu Active Prog</t>
  </si>
  <si>
    <t>EB</t>
  </si>
  <si>
    <t>ED</t>
  </si>
  <si>
    <t>TH</t>
  </si>
  <si>
    <t>HS</t>
  </si>
  <si>
    <t>ART</t>
  </si>
  <si>
    <t>IT</t>
  </si>
  <si>
    <t>PS</t>
  </si>
  <si>
    <t>SO</t>
  </si>
  <si>
    <t>WL</t>
  </si>
  <si>
    <t>CH</t>
  </si>
  <si>
    <t>ESSC</t>
  </si>
  <si>
    <t>PC</t>
  </si>
  <si>
    <t>Fall 2017</t>
  </si>
  <si>
    <t>.EB.IB</t>
  </si>
  <si>
    <t>.PS</t>
  </si>
  <si>
    <t>.HS</t>
  </si>
  <si>
    <t>.HS.SS.SE</t>
  </si>
  <si>
    <t>.TH</t>
  </si>
  <si>
    <t>.SP.ED</t>
  </si>
  <si>
    <t>.EB</t>
  </si>
  <si>
    <t>.CM</t>
  </si>
  <si>
    <t>.EN</t>
  </si>
  <si>
    <t>.WL.SP</t>
  </si>
  <si>
    <t>.ED.PK4</t>
  </si>
  <si>
    <t>.ES.ST</t>
  </si>
  <si>
    <t>.EN.PW</t>
  </si>
  <si>
    <t>.IT.MA</t>
  </si>
  <si>
    <t>.IS</t>
  </si>
  <si>
    <t>.FA.AH</t>
  </si>
  <si>
    <t>.ED</t>
  </si>
  <si>
    <t>.PS.IP</t>
  </si>
  <si>
    <t>.LA.PC</t>
  </si>
  <si>
    <t>.EN.SE</t>
  </si>
  <si>
    <t>.FA.MS</t>
  </si>
  <si>
    <t>.FA.SA</t>
  </si>
  <si>
    <t>.WL.RU</t>
  </si>
  <si>
    <t>.WL.GR</t>
  </si>
  <si>
    <t>.SO</t>
  </si>
  <si>
    <t>.ES.SC</t>
  </si>
  <si>
    <t>.BI</t>
  </si>
  <si>
    <t>.ES.FAS</t>
  </si>
  <si>
    <t>.ES.EC</t>
  </si>
  <si>
    <t>.SO.SW</t>
  </si>
  <si>
    <t>.CH.BC</t>
  </si>
  <si>
    <t>.ED.PK4.SP</t>
  </si>
  <si>
    <t>.CS</t>
  </si>
  <si>
    <t>.PY</t>
  </si>
  <si>
    <t>.ES.WC</t>
  </si>
  <si>
    <t>.EB.MG</t>
  </si>
  <si>
    <t>.PC.EP</t>
  </si>
  <si>
    <t>.GL</t>
  </si>
  <si>
    <t>.EB.AC</t>
  </si>
  <si>
    <t>.EB.FN</t>
  </si>
  <si>
    <t>.CH</t>
  </si>
  <si>
    <t>.EB.MK</t>
  </si>
  <si>
    <t>.PC</t>
  </si>
  <si>
    <t>.EB.EC</t>
  </si>
  <si>
    <t>.MA.SE</t>
  </si>
  <si>
    <t>.IT</t>
  </si>
  <si>
    <t>.MA</t>
  </si>
  <si>
    <t>.GL.ES</t>
  </si>
  <si>
    <t>sc</t>
  </si>
  <si>
    <t>st</t>
  </si>
  <si>
    <t>DETAIL:</t>
  </si>
  <si>
    <t xml:space="preserve">   Biochemistry</t>
  </si>
  <si>
    <t xml:space="preserve">   Chemistry</t>
  </si>
  <si>
    <t xml:space="preserve">   Environmental Science</t>
  </si>
  <si>
    <t xml:space="preserve">   Wildlife Conservation</t>
  </si>
  <si>
    <t>Environmental Science</t>
  </si>
  <si>
    <t>Environmental Geology</t>
  </si>
  <si>
    <t>Mathematics</t>
  </si>
  <si>
    <t xml:space="preserve">  Physics</t>
  </si>
  <si>
    <t xml:space="preserve">  Engineering Physics</t>
  </si>
  <si>
    <t>Physics</t>
  </si>
  <si>
    <t>Natural Sciences/General</t>
  </si>
  <si>
    <t xml:space="preserve">   Accounting</t>
  </si>
  <si>
    <t xml:space="preserve">   Business</t>
  </si>
  <si>
    <t xml:space="preserve">   Business/IT</t>
  </si>
  <si>
    <t xml:space="preserve">   Economics</t>
  </si>
  <si>
    <t xml:space="preserve">   Entrepreneurship</t>
  </si>
  <si>
    <t xml:space="preserve">   Finance</t>
  </si>
  <si>
    <t xml:space="preserve">   Human Resources Mgmt</t>
  </si>
  <si>
    <t xml:space="preserve">   Management</t>
  </si>
  <si>
    <t xml:space="preserve">   Marketing</t>
  </si>
  <si>
    <t xml:space="preserve">   International Business</t>
  </si>
  <si>
    <t>Acct'g, Business &amp; Econ</t>
  </si>
  <si>
    <t xml:space="preserve">   Education</t>
  </si>
  <si>
    <t xml:space="preserve">   Education PreK-4</t>
  </si>
  <si>
    <t>PreK-4 Special Ed</t>
  </si>
  <si>
    <t xml:space="preserve">   Elementary Education</t>
  </si>
  <si>
    <t xml:space="preserve">     Biology Secondary Ed</t>
  </si>
  <si>
    <t xml:space="preserve">     Chemistry Secondary Ed</t>
  </si>
  <si>
    <t xml:space="preserve">     Earth &amp; Space Sci Sec Ed</t>
  </si>
  <si>
    <t xml:space="preserve">     General Science Sec Ed</t>
  </si>
  <si>
    <t xml:space="preserve">     Math Secondary Ed</t>
  </si>
  <si>
    <t xml:space="preserve">     Physics Secondary Ed</t>
  </si>
  <si>
    <t xml:space="preserve">     English Secondary Ed</t>
  </si>
  <si>
    <t xml:space="preserve">     Social Studies Secondary Ed</t>
  </si>
  <si>
    <t xml:space="preserve">     Secondary Education, Gen'l</t>
  </si>
  <si>
    <t xml:space="preserve">   Secondary Education, Total</t>
  </si>
  <si>
    <t xml:space="preserve">   French Education</t>
  </si>
  <si>
    <t xml:space="preserve">   German Education</t>
  </si>
  <si>
    <t xml:space="preserve">   Spanish Education</t>
  </si>
  <si>
    <t xml:space="preserve">   Politics</t>
  </si>
  <si>
    <t xml:space="preserve">   International Politics/Relations</t>
  </si>
  <si>
    <t xml:space="preserve">   Sociology</t>
  </si>
  <si>
    <t xml:space="preserve">   Anthropology</t>
  </si>
  <si>
    <t xml:space="preserve">   Social Work</t>
  </si>
  <si>
    <t>Social Sciences/General</t>
  </si>
  <si>
    <t xml:space="preserve">   Art History</t>
  </si>
  <si>
    <t xml:space="preserve">   Art/Studio Fine Arts</t>
  </si>
  <si>
    <t>Fine Arts</t>
  </si>
  <si>
    <t xml:space="preserve">   Museum Studies</t>
  </si>
  <si>
    <t xml:space="preserve">   Communication</t>
  </si>
  <si>
    <t xml:space="preserve">   Commun &amp; Conflict Resolution</t>
  </si>
  <si>
    <t xml:space="preserve">   Health Communication</t>
  </si>
  <si>
    <t>Professional Writing</t>
  </si>
  <si>
    <t>Technical Writing</t>
  </si>
  <si>
    <t>History, Museum Studies</t>
  </si>
  <si>
    <t xml:space="preserve">History </t>
  </si>
  <si>
    <t>Religion/Pre-Ministry</t>
  </si>
  <si>
    <t xml:space="preserve">   Theatre</t>
  </si>
  <si>
    <t xml:space="preserve">   Theatre Arts Production</t>
  </si>
  <si>
    <t xml:space="preserve">   Theatre Performance</t>
  </si>
  <si>
    <t>Theatre Arts Management</t>
  </si>
  <si>
    <t xml:space="preserve">   World Languages, General</t>
  </si>
  <si>
    <t xml:space="preserve">   French</t>
  </si>
  <si>
    <t xml:space="preserve">   German</t>
  </si>
  <si>
    <t xml:space="preserve">   Spanish</t>
  </si>
  <si>
    <t xml:space="preserve">   Russian</t>
  </si>
  <si>
    <t>Humanities/General</t>
  </si>
  <si>
    <t xml:space="preserve">   Environmental Studies</t>
  </si>
  <si>
    <t xml:space="preserve">   Environmental Economics</t>
  </si>
  <si>
    <t xml:space="preserve">   Information Technology</t>
  </si>
  <si>
    <t>Media Arts</t>
  </si>
  <si>
    <t>Philosophy, Politics and Econ</t>
  </si>
  <si>
    <t>Liberal Arts/General</t>
  </si>
  <si>
    <t>TOTAL, ALL POEs</t>
  </si>
  <si>
    <t>Fisheries &amp; Aquatic Science</t>
  </si>
  <si>
    <t>Exploratory</t>
  </si>
  <si>
    <t>NA</t>
  </si>
  <si>
    <t>DISTRIBUTION OF POE'S AMONG FIRST-TIME FRESHMEN, Fall 2014-2018</t>
  </si>
  <si>
    <t>Fall 2018</t>
  </si>
  <si>
    <t>Pre-engineering Physics</t>
  </si>
  <si>
    <t>Anthropology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</si>
</sst>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i/>
      <u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u/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C0C0C0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auto="1"/>
      </right>
      <top style="double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rgb="FF000000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hair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7" fillId="0" borderId="7" xfId="0" applyFont="1" applyBorder="1"/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" fontId="3" fillId="0" borderId="0" xfId="0" applyNumberFormat="1" applyFont="1"/>
    <xf numFmtId="164" fontId="3" fillId="0" borderId="8" xfId="0" applyNumberFormat="1" applyFont="1" applyBorder="1" applyAlignment="1">
      <alignment horizontal="center"/>
    </xf>
    <xf numFmtId="0" fontId="4" fillId="0" borderId="10" xfId="0" applyFont="1" applyBorder="1"/>
    <xf numFmtId="164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7" xfId="0" applyFont="1" applyBorder="1"/>
    <xf numFmtId="164" fontId="8" fillId="0" borderId="8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4" xfId="0" applyFont="1" applyBorder="1"/>
    <xf numFmtId="0" fontId="9" fillId="2" borderId="15" xfId="0" applyFont="1" applyFill="1" applyBorder="1"/>
    <xf numFmtId="164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0" fillId="0" borderId="19" xfId="0" applyFont="1" applyBorder="1" applyAlignment="1"/>
    <xf numFmtId="0" fontId="10" fillId="0" borderId="20" xfId="0" applyFont="1" applyBorder="1" applyAlignment="1"/>
    <xf numFmtId="164" fontId="10" fillId="0" borderId="20" xfId="1" applyNumberFormat="1" applyFont="1" applyBorder="1" applyAlignment="1"/>
    <xf numFmtId="0" fontId="10" fillId="0" borderId="21" xfId="0" applyFont="1" applyBorder="1"/>
    <xf numFmtId="0" fontId="10" fillId="0" borderId="22" xfId="0" applyFont="1" applyBorder="1" applyAlignment="1"/>
    <xf numFmtId="0" fontId="10" fillId="0" borderId="23" xfId="0" applyFont="1" applyBorder="1" applyAlignment="1"/>
    <xf numFmtId="164" fontId="10" fillId="0" borderId="29" xfId="1" applyNumberFormat="1" applyFont="1" applyBorder="1" applyAlignment="1"/>
    <xf numFmtId="0" fontId="10" fillId="0" borderId="30" xfId="0" applyFont="1" applyBorder="1" applyAlignment="1"/>
    <xf numFmtId="0" fontId="12" fillId="0" borderId="28" xfId="0" applyFont="1" applyBorder="1" applyAlignment="1"/>
    <xf numFmtId="164" fontId="12" fillId="0" borderId="25" xfId="1" applyNumberFormat="1" applyFont="1" applyBorder="1" applyAlignment="1"/>
    <xf numFmtId="164" fontId="12" fillId="0" borderId="31" xfId="1" applyNumberFormat="1" applyFont="1" applyBorder="1" applyAlignment="1"/>
    <xf numFmtId="0" fontId="12" fillId="0" borderId="24" xfId="0" applyFont="1" applyBorder="1" applyAlignment="1"/>
    <xf numFmtId="0" fontId="12" fillId="0" borderId="11" xfId="0" applyFont="1" applyBorder="1" applyAlignment="1">
      <alignment horizontal="center"/>
    </xf>
    <xf numFmtId="0" fontId="12" fillId="3" borderId="26" xfId="0" applyFont="1" applyFill="1" applyBorder="1" applyAlignment="1"/>
    <xf numFmtId="164" fontId="12" fillId="3" borderId="27" xfId="1" applyNumberFormat="1" applyFont="1" applyFill="1" applyBorder="1" applyAlignment="1"/>
    <xf numFmtId="0" fontId="0" fillId="4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5" borderId="35" xfId="0" applyFont="1" applyFill="1" applyBorder="1"/>
    <xf numFmtId="0" fontId="3" fillId="0" borderId="34" xfId="0" applyFont="1" applyBorder="1"/>
    <xf numFmtId="0" fontId="4" fillId="5" borderId="34" xfId="0" applyFont="1" applyFill="1" applyBorder="1"/>
    <xf numFmtId="0" fontId="3" fillId="0" borderId="34" xfId="0" applyFont="1" applyFill="1" applyBorder="1"/>
    <xf numFmtId="0" fontId="3" fillId="0" borderId="34" xfId="0" applyFont="1" applyFill="1" applyBorder="1" applyAlignment="1"/>
    <xf numFmtId="0" fontId="4" fillId="6" borderId="34" xfId="0" applyFont="1" applyFill="1" applyBorder="1"/>
    <xf numFmtId="0" fontId="4" fillId="0" borderId="34" xfId="0" applyFont="1" applyFill="1" applyBorder="1"/>
    <xf numFmtId="0" fontId="3" fillId="0" borderId="34" xfId="0" applyFont="1" applyBorder="1" applyAlignment="1"/>
    <xf numFmtId="0" fontId="3" fillId="0" borderId="34" xfId="0" applyFont="1" applyBorder="1" applyAlignment="1">
      <alignment horizontal="right"/>
    </xf>
    <xf numFmtId="0" fontId="4" fillId="0" borderId="34" xfId="0" applyFont="1" applyBorder="1"/>
    <xf numFmtId="0" fontId="4" fillId="8" borderId="34" xfId="0" applyFont="1" applyFill="1" applyBorder="1"/>
    <xf numFmtId="0" fontId="3" fillId="0" borderId="34" xfId="0" applyFont="1" applyBorder="1" applyAlignment="1">
      <alignment horizontal="left" vertical="top"/>
    </xf>
    <xf numFmtId="0" fontId="4" fillId="9" borderId="34" xfId="0" applyFont="1" applyFill="1" applyBorder="1"/>
    <xf numFmtId="0" fontId="4" fillId="10" borderId="37" xfId="0" applyFont="1" applyFill="1" applyBorder="1" applyAlignment="1">
      <alignment horizontal="right"/>
    </xf>
    <xf numFmtId="0" fontId="13" fillId="0" borderId="0" xfId="0" applyFont="1"/>
    <xf numFmtId="0" fontId="13" fillId="0" borderId="0" xfId="2" applyNumberFormat="1" applyFont="1"/>
    <xf numFmtId="164" fontId="13" fillId="0" borderId="0" xfId="0" applyNumberFormat="1" applyFont="1"/>
    <xf numFmtId="1" fontId="4" fillId="2" borderId="4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15" fillId="0" borderId="34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0" xfId="2" applyNumberFormat="1" applyFont="1"/>
    <xf numFmtId="164" fontId="3" fillId="0" borderId="0" xfId="0" applyNumberFormat="1" applyFont="1"/>
    <xf numFmtId="0" fontId="4" fillId="6" borderId="46" xfId="0" applyFont="1" applyFill="1" applyBorder="1"/>
    <xf numFmtId="164" fontId="4" fillId="6" borderId="47" xfId="0" applyNumberFormat="1" applyFont="1" applyFill="1" applyBorder="1"/>
    <xf numFmtId="0" fontId="4" fillId="6" borderId="45" xfId="2" applyNumberFormat="1" applyFont="1" applyFill="1" applyBorder="1"/>
    <xf numFmtId="164" fontId="4" fillId="6" borderId="45" xfId="0" applyNumberFormat="1" applyFont="1" applyFill="1" applyBorder="1"/>
    <xf numFmtId="0" fontId="3" fillId="0" borderId="48" xfId="0" applyFont="1" applyBorder="1"/>
    <xf numFmtId="164" fontId="3" fillId="0" borderId="49" xfId="0" applyNumberFormat="1" applyFont="1" applyBorder="1"/>
    <xf numFmtId="0" fontId="4" fillId="6" borderId="48" xfId="0" applyFont="1" applyFill="1" applyBorder="1"/>
    <xf numFmtId="164" fontId="4" fillId="6" borderId="49" xfId="0" applyNumberFormat="1" applyFont="1" applyFill="1" applyBorder="1"/>
    <xf numFmtId="0" fontId="4" fillId="6" borderId="0" xfId="2" applyNumberFormat="1" applyFont="1" applyFill="1"/>
    <xf numFmtId="164" fontId="4" fillId="6" borderId="0" xfId="0" applyNumberFormat="1" applyFont="1" applyFill="1"/>
    <xf numFmtId="164" fontId="3" fillId="6" borderId="49" xfId="0" applyNumberFormat="1" applyFont="1" applyFill="1" applyBorder="1"/>
    <xf numFmtId="0" fontId="3" fillId="0" borderId="48" xfId="0" applyFont="1" applyBorder="1" applyAlignment="1">
      <alignment horizontal="right"/>
    </xf>
    <xf numFmtId="0" fontId="3" fillId="0" borderId="0" xfId="2" applyNumberFormat="1" applyFont="1" applyAlignment="1">
      <alignment horizontal="right"/>
    </xf>
    <xf numFmtId="164" fontId="3" fillId="6" borderId="0" xfId="0" applyNumberFormat="1" applyFont="1" applyFill="1"/>
    <xf numFmtId="0" fontId="15" fillId="0" borderId="34" xfId="0" applyFont="1" applyFill="1" applyBorder="1"/>
    <xf numFmtId="0" fontId="15" fillId="3" borderId="34" xfId="0" applyFont="1" applyFill="1" applyBorder="1"/>
    <xf numFmtId="0" fontId="3" fillId="3" borderId="0" xfId="0" applyFont="1" applyFill="1"/>
    <xf numFmtId="0" fontId="3" fillId="3" borderId="48" xfId="0" applyFont="1" applyFill="1" applyBorder="1"/>
    <xf numFmtId="0" fontId="4" fillId="3" borderId="48" xfId="0" applyFont="1" applyFill="1" applyBorder="1"/>
    <xf numFmtId="164" fontId="3" fillId="3" borderId="49" xfId="0" applyNumberFormat="1" applyFont="1" applyFill="1" applyBorder="1"/>
    <xf numFmtId="0" fontId="3" fillId="3" borderId="0" xfId="2" applyNumberFormat="1" applyFont="1" applyFill="1"/>
    <xf numFmtId="164" fontId="3" fillId="3" borderId="0" xfId="0" applyNumberFormat="1" applyFont="1" applyFill="1"/>
    <xf numFmtId="0" fontId="15" fillId="7" borderId="34" xfId="0" applyFont="1" applyFill="1" applyBorder="1"/>
    <xf numFmtId="0" fontId="15" fillId="0" borderId="36" xfId="0" applyFont="1" applyFill="1" applyBorder="1"/>
    <xf numFmtId="0" fontId="3" fillId="0" borderId="50" xfId="0" applyFont="1" applyBorder="1"/>
    <xf numFmtId="0" fontId="3" fillId="0" borderId="51" xfId="0" applyFont="1" applyBorder="1"/>
    <xf numFmtId="164" fontId="3" fillId="0" borderId="52" xfId="0" applyNumberFormat="1" applyFont="1" applyBorder="1"/>
    <xf numFmtId="0" fontId="3" fillId="0" borderId="50" xfId="2" applyNumberFormat="1" applyFont="1" applyBorder="1"/>
    <xf numFmtId="164" fontId="3" fillId="0" borderId="50" xfId="0" applyNumberFormat="1" applyFont="1" applyBorder="1"/>
    <xf numFmtId="0" fontId="15" fillId="0" borderId="33" xfId="0" applyFont="1" applyBorder="1"/>
    <xf numFmtId="0" fontId="15" fillId="0" borderId="36" xfId="0" applyFont="1" applyBorder="1"/>
    <xf numFmtId="0" fontId="4" fillId="9" borderId="48" xfId="0" applyFont="1" applyFill="1" applyBorder="1"/>
    <xf numFmtId="164" fontId="4" fillId="9" borderId="49" xfId="0" applyNumberFormat="1" applyFont="1" applyFill="1" applyBorder="1"/>
    <xf numFmtId="0" fontId="4" fillId="9" borderId="0" xfId="2" applyNumberFormat="1" applyFont="1" applyFill="1"/>
    <xf numFmtId="164" fontId="4" fillId="9" borderId="0" xfId="0" applyNumberFormat="1" applyFont="1" applyFill="1"/>
    <xf numFmtId="0" fontId="4" fillId="6" borderId="51" xfId="0" applyFont="1" applyFill="1" applyBorder="1"/>
    <xf numFmtId="164" fontId="3" fillId="6" borderId="52" xfId="0" applyNumberFormat="1" applyFont="1" applyFill="1" applyBorder="1"/>
    <xf numFmtId="0" fontId="4" fillId="6" borderId="51" xfId="2" applyNumberFormat="1" applyFont="1" applyFill="1" applyBorder="1"/>
    <xf numFmtId="164" fontId="3" fillId="0" borderId="44" xfId="0" applyNumberFormat="1" applyFont="1" applyBorder="1"/>
    <xf numFmtId="164" fontId="4" fillId="0" borderId="49" xfId="0" applyNumberFormat="1" applyFont="1" applyBorder="1"/>
    <xf numFmtId="0" fontId="4" fillId="6" borderId="45" xfId="0" applyFont="1" applyFill="1" applyBorder="1"/>
    <xf numFmtId="0" fontId="4" fillId="6" borderId="0" xfId="0" applyFont="1" applyFill="1"/>
    <xf numFmtId="0" fontId="3" fillId="0" borderId="0" xfId="0" applyFont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164" fontId="4" fillId="3" borderId="49" xfId="0" applyNumberFormat="1" applyFont="1" applyFill="1" applyBorder="1"/>
    <xf numFmtId="0" fontId="4" fillId="9" borderId="0" xfId="0" applyFont="1" applyFill="1"/>
    <xf numFmtId="0" fontId="4" fillId="6" borderId="50" xfId="0" applyFont="1" applyFill="1" applyBorder="1"/>
    <xf numFmtId="164" fontId="4" fillId="6" borderId="50" xfId="0" applyNumberFormat="1" applyFont="1" applyFill="1" applyBorder="1"/>
    <xf numFmtId="164" fontId="4" fillId="6" borderId="52" xfId="0" applyNumberFormat="1" applyFont="1" applyFill="1" applyBorder="1"/>
    <xf numFmtId="0" fontId="5" fillId="2" borderId="3" xfId="0" applyFont="1" applyFill="1" applyBorder="1" applyAlignment="1">
      <alignment horizontal="center" wrapText="1"/>
    </xf>
    <xf numFmtId="0" fontId="6" fillId="0" borderId="2" xfId="0" applyFont="1" applyBorder="1"/>
    <xf numFmtId="0" fontId="5" fillId="2" borderId="38" xfId="0" applyFont="1" applyFill="1" applyBorder="1" applyAlignment="1">
      <alignment horizontal="center"/>
    </xf>
    <xf numFmtId="0" fontId="3" fillId="0" borderId="39" xfId="0" applyFont="1" applyBorder="1"/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2782.649467129631" createdVersion="6" refreshedVersion="6" minRefreshableVersion="3" recordCount="1047397">
  <cacheSource type="worksheet">
    <worksheetSource ref="A1:A1048576" sheet="Sheet2"/>
  </cacheSource>
  <cacheFields count="1">
    <cacheField name="Stu Active Prog" numFmtId="0">
      <sharedItems containsBlank="1" count="26">
        <s v="ESSC"/>
        <s v="BS.BI"/>
        <s v="CH"/>
        <s v="BS.GL"/>
        <s v="IT"/>
        <s v="BA.IS"/>
        <s v="ED"/>
        <s v="UG"/>
        <s v="EB"/>
        <s v="HS"/>
        <s v="PC"/>
        <s v="BS.PY"/>
        <s v="TH"/>
        <s v="BA.RL"/>
        <s v="BA.ES.ST"/>
        <s v="BA.LA.PC"/>
        <s v="ART"/>
        <s v="BS.CS"/>
        <s v="PS"/>
        <s v="WL"/>
        <s v="BS.MA"/>
        <s v="SO"/>
        <s v="BA.EN"/>
        <s v="BA.CM"/>
        <s v="BA.P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3012.442522569443" createdVersion="6" refreshedVersion="6" minRefreshableVersion="3" recordCount="342">
  <cacheSource type="worksheet">
    <worksheetSource ref="A1:A1048576" sheet="Sheet3"/>
  </cacheSource>
  <cacheFields count="1">
    <cacheField name="Stu Active Prog" numFmtId="0">
      <sharedItems containsBlank="1" count="51">
        <s v=".EB.IB"/>
        <s v=".ED.PK4"/>
        <s v="UG"/>
        <s v=".PS"/>
        <s v=".ES.SC"/>
        <s v=".BI"/>
        <s v=".HS"/>
        <s v=".ES.FAS"/>
        <s v=".HS.SS.SE"/>
        <s v=".ES.EC"/>
        <s v=".TH"/>
        <s v=".SP.ED"/>
        <s v=".EB"/>
        <s v=".SO.SW"/>
        <s v=".CH.BC"/>
        <s v=".ED.PK4.SP"/>
        <s v=".CM"/>
        <s v=".CS"/>
        <s v=".PY"/>
        <s v=".EN"/>
        <s v=".ES.WC"/>
        <s v=".EB.MG"/>
        <s v=".PC.EP"/>
        <s v=".WL.SP"/>
        <s v=".GL"/>
        <s v=".EB.AC"/>
        <s v=".ES.ST"/>
        <s v=".EN.PW"/>
        <s v=".SO"/>
        <s v=".IT.MA"/>
        <s v=".IS"/>
        <s v=".EB.FN"/>
        <s v=".CH"/>
        <s v=".EB.MK"/>
        <s v=".FA.AH"/>
        <s v=".ED"/>
        <s v=".PS.IP"/>
        <s v=".PC"/>
        <s v=".LA.PC"/>
        <m/>
        <s v=".EN.SE"/>
        <s v=".EB.EC"/>
        <s v=".FA.MS"/>
        <s v=".FA.SA"/>
        <s v=".MA.SE"/>
        <s v=".WL.RU"/>
        <s v=".IT"/>
        <s v=".MA"/>
        <s v=".WL.GR"/>
        <s v=".GL.ES"/>
        <s v="UG, .B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397">
  <r>
    <x v="0"/>
  </r>
  <r>
    <x v="1"/>
  </r>
  <r>
    <x v="2"/>
  </r>
  <r>
    <x v="3"/>
  </r>
  <r>
    <x v="4"/>
  </r>
  <r>
    <x v="2"/>
  </r>
  <r>
    <x v="5"/>
  </r>
  <r>
    <x v="6"/>
  </r>
  <r>
    <x v="1"/>
  </r>
  <r>
    <x v="7"/>
  </r>
  <r>
    <x v="8"/>
  </r>
  <r>
    <x v="1"/>
  </r>
  <r>
    <x v="1"/>
  </r>
  <r>
    <x v="8"/>
  </r>
  <r>
    <x v="6"/>
  </r>
  <r>
    <x v="4"/>
  </r>
  <r>
    <x v="1"/>
  </r>
  <r>
    <x v="9"/>
  </r>
  <r>
    <x v="0"/>
  </r>
  <r>
    <x v="0"/>
  </r>
  <r>
    <x v="7"/>
  </r>
  <r>
    <x v="10"/>
  </r>
  <r>
    <x v="8"/>
  </r>
  <r>
    <x v="10"/>
  </r>
  <r>
    <x v="2"/>
  </r>
  <r>
    <x v="7"/>
  </r>
  <r>
    <x v="11"/>
  </r>
  <r>
    <x v="7"/>
  </r>
  <r>
    <x v="7"/>
  </r>
  <r>
    <x v="4"/>
  </r>
  <r>
    <x v="12"/>
  </r>
  <r>
    <x v="7"/>
  </r>
  <r>
    <x v="1"/>
  </r>
  <r>
    <x v="1"/>
  </r>
  <r>
    <x v="0"/>
  </r>
  <r>
    <x v="0"/>
  </r>
  <r>
    <x v="1"/>
  </r>
  <r>
    <x v="1"/>
  </r>
  <r>
    <x v="8"/>
  </r>
  <r>
    <x v="11"/>
  </r>
  <r>
    <x v="0"/>
  </r>
  <r>
    <x v="1"/>
  </r>
  <r>
    <x v="10"/>
  </r>
  <r>
    <x v="13"/>
  </r>
  <r>
    <x v="0"/>
  </r>
  <r>
    <x v="11"/>
  </r>
  <r>
    <x v="2"/>
  </r>
  <r>
    <x v="7"/>
  </r>
  <r>
    <x v="7"/>
  </r>
  <r>
    <x v="4"/>
  </r>
  <r>
    <x v="2"/>
  </r>
  <r>
    <x v="7"/>
  </r>
  <r>
    <x v="7"/>
  </r>
  <r>
    <x v="8"/>
  </r>
  <r>
    <x v="14"/>
  </r>
  <r>
    <x v="15"/>
  </r>
  <r>
    <x v="11"/>
  </r>
  <r>
    <x v="0"/>
  </r>
  <r>
    <x v="7"/>
  </r>
  <r>
    <x v="14"/>
  </r>
  <r>
    <x v="8"/>
  </r>
  <r>
    <x v="11"/>
  </r>
  <r>
    <x v="1"/>
  </r>
  <r>
    <x v="7"/>
  </r>
  <r>
    <x v="1"/>
  </r>
  <r>
    <x v="6"/>
  </r>
  <r>
    <x v="16"/>
  </r>
  <r>
    <x v="1"/>
  </r>
  <r>
    <x v="17"/>
  </r>
  <r>
    <x v="3"/>
  </r>
  <r>
    <x v="7"/>
  </r>
  <r>
    <x v="14"/>
  </r>
  <r>
    <x v="1"/>
  </r>
  <r>
    <x v="1"/>
  </r>
  <r>
    <x v="0"/>
  </r>
  <r>
    <x v="2"/>
  </r>
  <r>
    <x v="7"/>
  </r>
  <r>
    <x v="7"/>
  </r>
  <r>
    <x v="1"/>
  </r>
  <r>
    <x v="0"/>
  </r>
  <r>
    <x v="0"/>
  </r>
  <r>
    <x v="8"/>
  </r>
  <r>
    <x v="2"/>
  </r>
  <r>
    <x v="7"/>
  </r>
  <r>
    <x v="7"/>
  </r>
  <r>
    <x v="2"/>
  </r>
  <r>
    <x v="18"/>
  </r>
  <r>
    <x v="5"/>
  </r>
  <r>
    <x v="11"/>
  </r>
  <r>
    <x v="2"/>
  </r>
  <r>
    <x v="19"/>
  </r>
  <r>
    <x v="20"/>
  </r>
  <r>
    <x v="1"/>
  </r>
  <r>
    <x v="10"/>
  </r>
  <r>
    <x v="1"/>
  </r>
  <r>
    <x v="11"/>
  </r>
  <r>
    <x v="2"/>
  </r>
  <r>
    <x v="21"/>
  </r>
  <r>
    <x v="1"/>
  </r>
  <r>
    <x v="0"/>
  </r>
  <r>
    <x v="7"/>
  </r>
  <r>
    <x v="1"/>
  </r>
  <r>
    <x v="8"/>
  </r>
  <r>
    <x v="7"/>
  </r>
  <r>
    <x v="22"/>
  </r>
  <r>
    <x v="1"/>
  </r>
  <r>
    <x v="1"/>
  </r>
  <r>
    <x v="7"/>
  </r>
  <r>
    <x v="10"/>
  </r>
  <r>
    <x v="1"/>
  </r>
  <r>
    <x v="0"/>
  </r>
  <r>
    <x v="2"/>
  </r>
  <r>
    <x v="7"/>
  </r>
  <r>
    <x v="6"/>
  </r>
  <r>
    <x v="17"/>
  </r>
  <r>
    <x v="7"/>
  </r>
  <r>
    <x v="0"/>
  </r>
  <r>
    <x v="10"/>
  </r>
  <r>
    <x v="10"/>
  </r>
  <r>
    <x v="1"/>
  </r>
  <r>
    <x v="10"/>
  </r>
  <r>
    <x v="1"/>
  </r>
  <r>
    <x v="7"/>
  </r>
  <r>
    <x v="1"/>
  </r>
  <r>
    <x v="15"/>
  </r>
  <r>
    <x v="8"/>
  </r>
  <r>
    <x v="1"/>
  </r>
  <r>
    <x v="1"/>
  </r>
  <r>
    <x v="4"/>
  </r>
  <r>
    <x v="2"/>
  </r>
  <r>
    <x v="7"/>
  </r>
  <r>
    <x v="1"/>
  </r>
  <r>
    <x v="8"/>
  </r>
  <r>
    <x v="8"/>
  </r>
  <r>
    <x v="1"/>
  </r>
  <r>
    <x v="6"/>
  </r>
  <r>
    <x v="1"/>
  </r>
  <r>
    <x v="7"/>
  </r>
  <r>
    <x v="1"/>
  </r>
  <r>
    <x v="21"/>
  </r>
  <r>
    <x v="8"/>
  </r>
  <r>
    <x v="10"/>
  </r>
  <r>
    <x v="8"/>
  </r>
  <r>
    <x v="1"/>
  </r>
  <r>
    <x v="8"/>
  </r>
  <r>
    <x v="22"/>
  </r>
  <r>
    <x v="8"/>
  </r>
  <r>
    <x v="9"/>
  </r>
  <r>
    <x v="1"/>
  </r>
  <r>
    <x v="7"/>
  </r>
  <r>
    <x v="1"/>
  </r>
  <r>
    <x v="1"/>
  </r>
  <r>
    <x v="18"/>
  </r>
  <r>
    <x v="2"/>
  </r>
  <r>
    <x v="8"/>
  </r>
  <r>
    <x v="8"/>
  </r>
  <r>
    <x v="1"/>
  </r>
  <r>
    <x v="1"/>
  </r>
  <r>
    <x v="1"/>
  </r>
  <r>
    <x v="7"/>
  </r>
  <r>
    <x v="7"/>
  </r>
  <r>
    <x v="1"/>
  </r>
  <r>
    <x v="7"/>
  </r>
  <r>
    <x v="8"/>
  </r>
  <r>
    <x v="8"/>
  </r>
  <r>
    <x v="2"/>
  </r>
  <r>
    <x v="1"/>
  </r>
  <r>
    <x v="12"/>
  </r>
  <r>
    <x v="6"/>
  </r>
  <r>
    <x v="1"/>
  </r>
  <r>
    <x v="8"/>
  </r>
  <r>
    <x v="2"/>
  </r>
  <r>
    <x v="1"/>
  </r>
  <r>
    <x v="0"/>
  </r>
  <r>
    <x v="1"/>
  </r>
  <r>
    <x v="1"/>
  </r>
  <r>
    <x v="3"/>
  </r>
  <r>
    <x v="8"/>
  </r>
  <r>
    <x v="0"/>
  </r>
  <r>
    <x v="1"/>
  </r>
  <r>
    <x v="1"/>
  </r>
  <r>
    <x v="6"/>
  </r>
  <r>
    <x v="20"/>
  </r>
  <r>
    <x v="1"/>
  </r>
  <r>
    <x v="11"/>
  </r>
  <r>
    <x v="10"/>
  </r>
  <r>
    <x v="9"/>
  </r>
  <r>
    <x v="1"/>
  </r>
  <r>
    <x v="2"/>
  </r>
  <r>
    <x v="0"/>
  </r>
  <r>
    <x v="7"/>
  </r>
  <r>
    <x v="15"/>
  </r>
  <r>
    <x v="0"/>
  </r>
  <r>
    <x v="7"/>
  </r>
  <r>
    <x v="7"/>
  </r>
  <r>
    <x v="23"/>
  </r>
  <r>
    <x v="0"/>
  </r>
  <r>
    <x v="8"/>
  </r>
  <r>
    <x v="23"/>
  </r>
  <r>
    <x v="0"/>
  </r>
  <r>
    <x v="11"/>
  </r>
  <r>
    <x v="17"/>
  </r>
  <r>
    <x v="0"/>
  </r>
  <r>
    <x v="0"/>
  </r>
  <r>
    <x v="0"/>
  </r>
  <r>
    <x v="22"/>
  </r>
  <r>
    <x v="6"/>
  </r>
  <r>
    <x v="7"/>
  </r>
  <r>
    <x v="8"/>
  </r>
  <r>
    <x v="16"/>
  </r>
  <r>
    <x v="7"/>
  </r>
  <r>
    <x v="2"/>
  </r>
  <r>
    <x v="22"/>
  </r>
  <r>
    <x v="7"/>
  </r>
  <r>
    <x v="7"/>
  </r>
  <r>
    <x v="24"/>
  </r>
  <r>
    <x v="1"/>
  </r>
  <r>
    <x v="6"/>
  </r>
  <r>
    <x v="8"/>
  </r>
  <r>
    <x v="6"/>
  </r>
  <r>
    <x v="6"/>
  </r>
  <r>
    <x v="21"/>
  </r>
  <r>
    <x v="6"/>
  </r>
  <r>
    <x v="6"/>
  </r>
  <r>
    <x v="1"/>
  </r>
  <r>
    <x v="8"/>
  </r>
  <r>
    <x v="0"/>
  </r>
  <r>
    <x v="0"/>
  </r>
  <r>
    <x v="2"/>
  </r>
  <r>
    <x v="15"/>
  </r>
  <r>
    <x v="6"/>
  </r>
  <r>
    <x v="18"/>
  </r>
  <r>
    <x v="4"/>
  </r>
  <r>
    <x v="1"/>
  </r>
  <r>
    <x v="7"/>
  </r>
  <r>
    <x v="1"/>
  </r>
  <r>
    <x v="7"/>
  </r>
  <r>
    <x v="2"/>
  </r>
  <r>
    <x v="10"/>
  </r>
  <r>
    <x v="2"/>
  </r>
  <r>
    <x v="2"/>
  </r>
  <r>
    <x v="1"/>
  </r>
  <r>
    <x v="8"/>
  </r>
  <r>
    <x v="2"/>
  </r>
  <r>
    <x v="6"/>
  </r>
  <r>
    <x v="5"/>
  </r>
  <r>
    <x v="1"/>
  </r>
  <r>
    <x v="11"/>
  </r>
  <r>
    <x v="1"/>
  </r>
  <r>
    <x v="7"/>
  </r>
  <r>
    <x v="17"/>
  </r>
  <r>
    <x v="1"/>
  </r>
  <r>
    <x v="0"/>
  </r>
  <r>
    <x v="4"/>
  </r>
  <r>
    <x v="4"/>
  </r>
  <r>
    <x v="1"/>
  </r>
  <r>
    <x v="17"/>
  </r>
  <r>
    <x v="11"/>
  </r>
  <r>
    <x v="8"/>
  </r>
  <r>
    <x v="4"/>
  </r>
  <r>
    <x v="10"/>
  </r>
  <r>
    <x v="22"/>
  </r>
  <r>
    <x v="23"/>
  </r>
  <r>
    <x v="1"/>
  </r>
  <r>
    <x v="1"/>
  </r>
  <r>
    <x v="8"/>
  </r>
  <r>
    <x v="11"/>
  </r>
  <r>
    <x v="4"/>
  </r>
  <r>
    <x v="21"/>
  </r>
  <r>
    <x v="7"/>
  </r>
  <r>
    <x v="15"/>
  </r>
  <r>
    <x v="17"/>
  </r>
  <r>
    <x v="20"/>
  </r>
  <r>
    <x v="1"/>
  </r>
  <r>
    <x v="4"/>
  </r>
  <r>
    <x v="1"/>
  </r>
  <r>
    <x v="1"/>
  </r>
  <r>
    <x v="1"/>
  </r>
  <r>
    <x v="1"/>
  </r>
  <r>
    <x v="8"/>
  </r>
  <r>
    <x v="21"/>
  </r>
  <r>
    <x v="2"/>
  </r>
  <r>
    <x v="2"/>
  </r>
  <r>
    <x v="6"/>
  </r>
  <r>
    <x v="1"/>
  </r>
  <r>
    <x v="16"/>
  </r>
  <r>
    <x v="5"/>
  </r>
  <r>
    <x v="8"/>
  </r>
  <r>
    <x v="7"/>
  </r>
  <r>
    <x v="22"/>
  </r>
  <r>
    <x v="0"/>
  </r>
  <r>
    <x v="1"/>
  </r>
  <r>
    <x v="8"/>
  </r>
  <r>
    <x v="0"/>
  </r>
  <r>
    <x v="9"/>
  </r>
  <r>
    <x v="0"/>
  </r>
  <r>
    <x v="6"/>
  </r>
  <r>
    <x v="1"/>
  </r>
  <r>
    <x v="16"/>
  </r>
  <r>
    <x v="1"/>
  </r>
  <r>
    <x v="18"/>
  </r>
  <r>
    <x v="7"/>
  </r>
  <r>
    <x v="0"/>
  </r>
  <r>
    <x v="18"/>
  </r>
  <r>
    <x v="4"/>
  </r>
  <r>
    <x v="0"/>
  </r>
  <r>
    <x v="2"/>
  </r>
  <r>
    <x v="7"/>
  </r>
  <r>
    <x v="7"/>
  </r>
  <r>
    <x v="8"/>
  </r>
  <r>
    <x v="1"/>
  </r>
  <r>
    <x v="12"/>
  </r>
  <r>
    <x v="11"/>
  </r>
  <r>
    <x v="7"/>
  </r>
  <r>
    <x v="5"/>
  </r>
  <r>
    <x v="1"/>
  </r>
  <r>
    <x v="0"/>
  </r>
  <r>
    <x v="10"/>
  </r>
  <r>
    <x v="1"/>
  </r>
  <r>
    <x v="16"/>
  </r>
  <r>
    <x v="7"/>
  </r>
  <r>
    <x v="8"/>
  </r>
  <r>
    <x v="2"/>
  </r>
  <r>
    <x v="22"/>
  </r>
  <r>
    <x v="8"/>
  </r>
  <r>
    <x v="9"/>
  </r>
  <r>
    <x v="11"/>
  </r>
  <r>
    <x v="1"/>
  </r>
  <r>
    <x v="14"/>
  </r>
  <r>
    <x v="0"/>
  </r>
  <r>
    <x v="8"/>
  </r>
  <r>
    <x v="1"/>
  </r>
  <r>
    <x v="17"/>
  </r>
  <r>
    <x v="8"/>
  </r>
  <r>
    <x v="11"/>
  </r>
  <r>
    <x v="8"/>
  </r>
  <r>
    <x v="1"/>
  </r>
  <r>
    <x v="1"/>
  </r>
  <r>
    <x v="8"/>
  </r>
  <r>
    <x v="0"/>
  </r>
  <r>
    <x v="1"/>
  </r>
  <r>
    <x v="23"/>
  </r>
  <r>
    <x v="0"/>
  </r>
  <r>
    <x v="8"/>
  </r>
  <r>
    <x v="4"/>
  </r>
  <r>
    <x v="19"/>
  </r>
  <r>
    <x v="8"/>
  </r>
  <r>
    <x v="14"/>
  </r>
  <r>
    <x v="6"/>
  </r>
  <r>
    <x v="9"/>
  </r>
  <r>
    <x v="11"/>
  </r>
  <r>
    <x v="0"/>
  </r>
  <r>
    <x v="0"/>
  </r>
  <r>
    <x v="1"/>
  </r>
  <r>
    <x v="1"/>
  </r>
  <r>
    <x v="10"/>
  </r>
  <r>
    <x v="3"/>
  </r>
  <r>
    <x v="6"/>
  </r>
  <r>
    <x v="1"/>
  </r>
  <r>
    <x v="7"/>
  </r>
  <r>
    <x v="7"/>
  </r>
  <r>
    <x v="10"/>
  </r>
  <r>
    <x v="9"/>
  </r>
  <r>
    <x v="2"/>
  </r>
  <r>
    <x v="9"/>
  </r>
  <r>
    <x v="1"/>
  </r>
  <r>
    <x v="1"/>
  </r>
  <r>
    <x v="17"/>
  </r>
  <r>
    <x v="7"/>
  </r>
  <r>
    <x v="6"/>
  </r>
  <r>
    <x v="6"/>
  </r>
  <r>
    <x v="2"/>
  </r>
  <r>
    <x v="17"/>
  </r>
  <r>
    <x v="8"/>
  </r>
  <r>
    <x v="1"/>
  </r>
  <r>
    <x v="1"/>
  </r>
  <r>
    <x v="8"/>
  </r>
  <r>
    <x v="1"/>
  </r>
  <r>
    <x v="11"/>
  </r>
  <r>
    <x v="8"/>
  </r>
  <r>
    <x v="7"/>
  </r>
  <r>
    <x v="10"/>
  </r>
  <r>
    <x v="7"/>
  </r>
  <r>
    <x v="2"/>
  </r>
  <r>
    <x v="7"/>
  </r>
  <r>
    <x v="7"/>
  </r>
  <r>
    <x v="3"/>
  </r>
  <r>
    <x v="1"/>
  </r>
  <r>
    <x v="17"/>
  </r>
  <r>
    <x v="1"/>
  </r>
  <r>
    <x v="2"/>
  </r>
  <r>
    <x v="10"/>
  </r>
  <r>
    <x v="7"/>
  </r>
  <r>
    <x v="8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2">
  <r>
    <x v="0"/>
  </r>
  <r>
    <x v="1"/>
  </r>
  <r>
    <x v="2"/>
  </r>
  <r>
    <x v="3"/>
  </r>
  <r>
    <x v="1"/>
  </r>
  <r>
    <x v="4"/>
  </r>
  <r>
    <x v="5"/>
  </r>
  <r>
    <x v="5"/>
  </r>
  <r>
    <x v="6"/>
  </r>
  <r>
    <x v="7"/>
  </r>
  <r>
    <x v="8"/>
  </r>
  <r>
    <x v="5"/>
  </r>
  <r>
    <x v="4"/>
  </r>
  <r>
    <x v="9"/>
  </r>
  <r>
    <x v="10"/>
  </r>
  <r>
    <x v="5"/>
  </r>
  <r>
    <x v="5"/>
  </r>
  <r>
    <x v="6"/>
  </r>
  <r>
    <x v="2"/>
  </r>
  <r>
    <x v="11"/>
  </r>
  <r>
    <x v="12"/>
  </r>
  <r>
    <x v="13"/>
  </r>
  <r>
    <x v="4"/>
  </r>
  <r>
    <x v="5"/>
  </r>
  <r>
    <x v="5"/>
  </r>
  <r>
    <x v="5"/>
  </r>
  <r>
    <x v="5"/>
  </r>
  <r>
    <x v="12"/>
  </r>
  <r>
    <x v="12"/>
  </r>
  <r>
    <x v="12"/>
  </r>
  <r>
    <x v="7"/>
  </r>
  <r>
    <x v="0"/>
  </r>
  <r>
    <x v="5"/>
  </r>
  <r>
    <x v="14"/>
  </r>
  <r>
    <x v="15"/>
  </r>
  <r>
    <x v="2"/>
  </r>
  <r>
    <x v="13"/>
  </r>
  <r>
    <x v="14"/>
  </r>
  <r>
    <x v="5"/>
  </r>
  <r>
    <x v="10"/>
  </r>
  <r>
    <x v="5"/>
  </r>
  <r>
    <x v="3"/>
  </r>
  <r>
    <x v="16"/>
  </r>
  <r>
    <x v="17"/>
  </r>
  <r>
    <x v="12"/>
  </r>
  <r>
    <x v="18"/>
  </r>
  <r>
    <x v="19"/>
  </r>
  <r>
    <x v="6"/>
  </r>
  <r>
    <x v="20"/>
  </r>
  <r>
    <x v="12"/>
  </r>
  <r>
    <x v="21"/>
  </r>
  <r>
    <x v="4"/>
  </r>
  <r>
    <x v="14"/>
  </r>
  <r>
    <x v="22"/>
  </r>
  <r>
    <x v="15"/>
  </r>
  <r>
    <x v="15"/>
  </r>
  <r>
    <x v="23"/>
  </r>
  <r>
    <x v="8"/>
  </r>
  <r>
    <x v="24"/>
  </r>
  <r>
    <x v="1"/>
  </r>
  <r>
    <x v="18"/>
  </r>
  <r>
    <x v="3"/>
  </r>
  <r>
    <x v="4"/>
  </r>
  <r>
    <x v="25"/>
  </r>
  <r>
    <x v="2"/>
  </r>
  <r>
    <x v="4"/>
  </r>
  <r>
    <x v="5"/>
  </r>
  <r>
    <x v="26"/>
  </r>
  <r>
    <x v="22"/>
  </r>
  <r>
    <x v="5"/>
  </r>
  <r>
    <x v="27"/>
  </r>
  <r>
    <x v="12"/>
  </r>
  <r>
    <x v="16"/>
  </r>
  <r>
    <x v="26"/>
  </r>
  <r>
    <x v="5"/>
  </r>
  <r>
    <x v="28"/>
  </r>
  <r>
    <x v="5"/>
  </r>
  <r>
    <x v="5"/>
  </r>
  <r>
    <x v="15"/>
  </r>
  <r>
    <x v="6"/>
  </r>
  <r>
    <x v="2"/>
  </r>
  <r>
    <x v="2"/>
  </r>
  <r>
    <x v="5"/>
  </r>
  <r>
    <x v="15"/>
  </r>
  <r>
    <x v="5"/>
  </r>
  <r>
    <x v="29"/>
  </r>
  <r>
    <x v="12"/>
  </r>
  <r>
    <x v="30"/>
  </r>
  <r>
    <x v="5"/>
  </r>
  <r>
    <x v="14"/>
  </r>
  <r>
    <x v="17"/>
  </r>
  <r>
    <x v="17"/>
  </r>
  <r>
    <x v="11"/>
  </r>
  <r>
    <x v="5"/>
  </r>
  <r>
    <x v="5"/>
  </r>
  <r>
    <x v="2"/>
  </r>
  <r>
    <x v="2"/>
  </r>
  <r>
    <x v="14"/>
  </r>
  <r>
    <x v="24"/>
  </r>
  <r>
    <x v="22"/>
  </r>
  <r>
    <x v="5"/>
  </r>
  <r>
    <x v="31"/>
  </r>
  <r>
    <x v="5"/>
  </r>
  <r>
    <x v="28"/>
  </r>
  <r>
    <x v="15"/>
  </r>
  <r>
    <x v="5"/>
  </r>
  <r>
    <x v="29"/>
  </r>
  <r>
    <x v="2"/>
  </r>
  <r>
    <x v="4"/>
  </r>
  <r>
    <x v="18"/>
  </r>
  <r>
    <x v="17"/>
  </r>
  <r>
    <x v="26"/>
  </r>
  <r>
    <x v="2"/>
  </r>
  <r>
    <x v="32"/>
  </r>
  <r>
    <x v="5"/>
  </r>
  <r>
    <x v="2"/>
  </r>
  <r>
    <x v="0"/>
  </r>
  <r>
    <x v="30"/>
  </r>
  <r>
    <x v="22"/>
  </r>
  <r>
    <x v="7"/>
  </r>
  <r>
    <x v="2"/>
  </r>
  <r>
    <x v="22"/>
  </r>
  <r>
    <x v="33"/>
  </r>
  <r>
    <x v="22"/>
  </r>
  <r>
    <x v="3"/>
  </r>
  <r>
    <x v="3"/>
  </r>
  <r>
    <x v="18"/>
  </r>
  <r>
    <x v="4"/>
  </r>
  <r>
    <x v="1"/>
  </r>
  <r>
    <x v="14"/>
  </r>
  <r>
    <x v="34"/>
  </r>
  <r>
    <x v="4"/>
  </r>
  <r>
    <x v="12"/>
  </r>
  <r>
    <x v="4"/>
  </r>
  <r>
    <x v="21"/>
  </r>
  <r>
    <x v="5"/>
  </r>
  <r>
    <x v="4"/>
  </r>
  <r>
    <x v="8"/>
  </r>
  <r>
    <x v="5"/>
  </r>
  <r>
    <x v="16"/>
  </r>
  <r>
    <x v="4"/>
  </r>
  <r>
    <x v="3"/>
  </r>
  <r>
    <x v="5"/>
  </r>
  <r>
    <x v="5"/>
  </r>
  <r>
    <x v="16"/>
  </r>
  <r>
    <x v="23"/>
  </r>
  <r>
    <x v="4"/>
  </r>
  <r>
    <x v="17"/>
  </r>
  <r>
    <x v="4"/>
  </r>
  <r>
    <x v="5"/>
  </r>
  <r>
    <x v="17"/>
  </r>
  <r>
    <x v="12"/>
  </r>
  <r>
    <x v="4"/>
  </r>
  <r>
    <x v="12"/>
  </r>
  <r>
    <x v="35"/>
  </r>
  <r>
    <x v="20"/>
  </r>
  <r>
    <x v="2"/>
  </r>
  <r>
    <x v="4"/>
  </r>
  <r>
    <x v="17"/>
  </r>
  <r>
    <x v="2"/>
  </r>
  <r>
    <x v="2"/>
  </r>
  <r>
    <x v="22"/>
  </r>
  <r>
    <x v="4"/>
  </r>
  <r>
    <x v="1"/>
  </r>
  <r>
    <x v="36"/>
  </r>
  <r>
    <x v="5"/>
  </r>
  <r>
    <x v="19"/>
  </r>
  <r>
    <x v="2"/>
  </r>
  <r>
    <x v="24"/>
  </r>
  <r>
    <x v="0"/>
  </r>
  <r>
    <x v="5"/>
  </r>
  <r>
    <x v="5"/>
  </r>
  <r>
    <x v="1"/>
  </r>
  <r>
    <x v="20"/>
  </r>
  <r>
    <x v="2"/>
  </r>
  <r>
    <x v="1"/>
  </r>
  <r>
    <x v="18"/>
  </r>
  <r>
    <x v="5"/>
  </r>
  <r>
    <x v="4"/>
  </r>
  <r>
    <x v="4"/>
  </r>
  <r>
    <x v="5"/>
  </r>
  <r>
    <x v="37"/>
  </r>
  <r>
    <x v="5"/>
  </r>
  <r>
    <x v="30"/>
  </r>
  <r>
    <x v="19"/>
  </r>
  <r>
    <x v="17"/>
  </r>
  <r>
    <x v="29"/>
  </r>
  <r>
    <x v="18"/>
  </r>
  <r>
    <x v="5"/>
  </r>
  <r>
    <x v="4"/>
  </r>
  <r>
    <x v="17"/>
  </r>
  <r>
    <x v="5"/>
  </r>
  <r>
    <x v="5"/>
  </r>
  <r>
    <x v="38"/>
  </r>
  <r>
    <x v="4"/>
  </r>
  <r>
    <x v="39"/>
  </r>
  <r>
    <x v="32"/>
  </r>
  <r>
    <x v="2"/>
  </r>
  <r>
    <x v="5"/>
  </r>
  <r>
    <x v="29"/>
  </r>
  <r>
    <x v="40"/>
  </r>
  <r>
    <x v="12"/>
  </r>
  <r>
    <x v="37"/>
  </r>
  <r>
    <x v="5"/>
  </r>
  <r>
    <x v="41"/>
  </r>
  <r>
    <x v="14"/>
  </r>
  <r>
    <x v="25"/>
  </r>
  <r>
    <x v="4"/>
  </r>
  <r>
    <x v="5"/>
  </r>
  <r>
    <x v="42"/>
  </r>
  <r>
    <x v="4"/>
  </r>
  <r>
    <x v="19"/>
  </r>
  <r>
    <x v="32"/>
  </r>
  <r>
    <x v="5"/>
  </r>
  <r>
    <x v="26"/>
  </r>
  <r>
    <x v="5"/>
  </r>
  <r>
    <x v="33"/>
  </r>
  <r>
    <x v="37"/>
  </r>
  <r>
    <x v="2"/>
  </r>
  <r>
    <x v="25"/>
  </r>
  <r>
    <x v="2"/>
  </r>
  <r>
    <x v="35"/>
  </r>
  <r>
    <x v="20"/>
  </r>
  <r>
    <x v="22"/>
  </r>
  <r>
    <x v="5"/>
  </r>
  <r>
    <x v="14"/>
  </r>
  <r>
    <x v="43"/>
  </r>
  <r>
    <x v="44"/>
  </r>
  <r>
    <x v="5"/>
  </r>
  <r>
    <x v="5"/>
  </r>
  <r>
    <x v="4"/>
  </r>
  <r>
    <x v="32"/>
  </r>
  <r>
    <x v="24"/>
  </r>
  <r>
    <x v="4"/>
  </r>
  <r>
    <x v="1"/>
  </r>
  <r>
    <x v="12"/>
  </r>
  <r>
    <x v="5"/>
  </r>
  <r>
    <x v="8"/>
  </r>
  <r>
    <x v="3"/>
  </r>
  <r>
    <x v="12"/>
  </r>
  <r>
    <x v="32"/>
  </r>
  <r>
    <x v="26"/>
  </r>
  <r>
    <x v="16"/>
  </r>
  <r>
    <x v="32"/>
  </r>
  <r>
    <x v="20"/>
  </r>
  <r>
    <x v="4"/>
  </r>
  <r>
    <x v="14"/>
  </r>
  <r>
    <x v="5"/>
  </r>
  <r>
    <x v="45"/>
  </r>
  <r>
    <x v="5"/>
  </r>
  <r>
    <x v="17"/>
  </r>
  <r>
    <x v="5"/>
  </r>
  <r>
    <x v="23"/>
  </r>
  <r>
    <x v="2"/>
  </r>
  <r>
    <x v="20"/>
  </r>
  <r>
    <x v="30"/>
  </r>
  <r>
    <x v="19"/>
  </r>
  <r>
    <x v="14"/>
  </r>
  <r>
    <x v="2"/>
  </r>
  <r>
    <x v="14"/>
  </r>
  <r>
    <x v="18"/>
  </r>
  <r>
    <x v="20"/>
  </r>
  <r>
    <x v="32"/>
  </r>
  <r>
    <x v="14"/>
  </r>
  <r>
    <x v="5"/>
  </r>
  <r>
    <x v="1"/>
  </r>
  <r>
    <x v="18"/>
  </r>
  <r>
    <x v="4"/>
  </r>
  <r>
    <x v="5"/>
  </r>
  <r>
    <x v="5"/>
  </r>
  <r>
    <x v="1"/>
  </r>
  <r>
    <x v="46"/>
  </r>
  <r>
    <x v="18"/>
  </r>
  <r>
    <x v="47"/>
  </r>
  <r>
    <x v="48"/>
  </r>
  <r>
    <x v="6"/>
  </r>
  <r>
    <x v="20"/>
  </r>
  <r>
    <x v="5"/>
  </r>
  <r>
    <x v="1"/>
  </r>
  <r>
    <x v="5"/>
  </r>
  <r>
    <x v="26"/>
  </r>
  <r>
    <x v="5"/>
  </r>
  <r>
    <x v="40"/>
  </r>
  <r>
    <x v="20"/>
  </r>
  <r>
    <x v="5"/>
  </r>
  <r>
    <x v="5"/>
  </r>
  <r>
    <x v="35"/>
  </r>
  <r>
    <x v="12"/>
  </r>
  <r>
    <x v="5"/>
  </r>
  <r>
    <x v="49"/>
  </r>
  <r>
    <x v="28"/>
  </r>
  <r>
    <x v="2"/>
  </r>
  <r>
    <x v="26"/>
  </r>
  <r>
    <x v="24"/>
  </r>
  <r>
    <x v="25"/>
  </r>
  <r>
    <x v="20"/>
  </r>
  <r>
    <x v="18"/>
  </r>
  <r>
    <x v="26"/>
  </r>
  <r>
    <x v="18"/>
  </r>
  <r>
    <x v="12"/>
  </r>
  <r>
    <x v="1"/>
  </r>
  <r>
    <x v="5"/>
  </r>
  <r>
    <x v="1"/>
  </r>
  <r>
    <x v="36"/>
  </r>
  <r>
    <x v="28"/>
  </r>
  <r>
    <x v="4"/>
  </r>
  <r>
    <x v="12"/>
  </r>
  <r>
    <x v="32"/>
  </r>
  <r>
    <x v="1"/>
  </r>
  <r>
    <x v="41"/>
  </r>
  <r>
    <x v="43"/>
  </r>
  <r>
    <x v="5"/>
  </r>
  <r>
    <x v="41"/>
  </r>
  <r>
    <x v="4"/>
  </r>
  <r>
    <x v="12"/>
  </r>
  <r>
    <x v="5"/>
  </r>
  <r>
    <x v="29"/>
  </r>
  <r>
    <x v="17"/>
  </r>
  <r>
    <x v="48"/>
  </r>
  <r>
    <x v="2"/>
  </r>
  <r>
    <x v="24"/>
  </r>
  <r>
    <x v="24"/>
  </r>
  <r>
    <x v="5"/>
  </r>
  <r>
    <x v="5"/>
  </r>
  <r>
    <x v="35"/>
  </r>
  <r>
    <x v="6"/>
  </r>
  <r>
    <x v="14"/>
  </r>
  <r>
    <x v="26"/>
  </r>
  <r>
    <x v="18"/>
  </r>
  <r>
    <x v="42"/>
  </r>
  <r>
    <x v="5"/>
  </r>
  <r>
    <x v="1"/>
  </r>
  <r>
    <x v="35"/>
  </r>
  <r>
    <x v="22"/>
  </r>
  <r>
    <x v="18"/>
  </r>
  <r>
    <x v="3"/>
  </r>
  <r>
    <x v="6"/>
  </r>
  <r>
    <x v="6"/>
  </r>
  <r>
    <x v="32"/>
  </r>
  <r>
    <x v="47"/>
  </r>
  <r>
    <x v="33"/>
  </r>
  <r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4:E54" firstHeaderRow="1" firstDataRow="1" firstDataCol="1"/>
  <pivotFields count="1">
    <pivotField axis="axisRow" dataField="1" showAll="0">
      <items count="52">
        <item x="5"/>
        <item x="32"/>
        <item x="14"/>
        <item x="16"/>
        <item x="17"/>
        <item x="12"/>
        <item x="25"/>
        <item x="41"/>
        <item x="31"/>
        <item x="0"/>
        <item x="21"/>
        <item x="33"/>
        <item x="35"/>
        <item x="1"/>
        <item x="15"/>
        <item x="19"/>
        <item x="27"/>
        <item x="40"/>
        <item x="9"/>
        <item x="7"/>
        <item x="4"/>
        <item x="26"/>
        <item x="20"/>
        <item x="34"/>
        <item x="42"/>
        <item x="43"/>
        <item x="24"/>
        <item x="49"/>
        <item x="6"/>
        <item x="8"/>
        <item x="30"/>
        <item x="46"/>
        <item x="29"/>
        <item x="38"/>
        <item x="47"/>
        <item x="44"/>
        <item x="37"/>
        <item x="22"/>
        <item x="3"/>
        <item x="36"/>
        <item x="18"/>
        <item x="28"/>
        <item x="13"/>
        <item x="11"/>
        <item x="10"/>
        <item x="48"/>
        <item x="45"/>
        <item x="23"/>
        <item x="2"/>
        <item m="1" x="50"/>
        <item h="1" x="39"/>
        <item t="default"/>
      </items>
    </pivotField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Count of Stu Active Pro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8:D34" firstHeaderRow="1" firstDataRow="1" firstDataCol="1"/>
  <pivotFields count="1">
    <pivotField axis="axisRow" dataField="1" showAll="0">
      <items count="27">
        <item x="16"/>
        <item x="23"/>
        <item x="22"/>
        <item x="14"/>
        <item x="5"/>
        <item x="15"/>
        <item x="24"/>
        <item x="13"/>
        <item x="1"/>
        <item x="17"/>
        <item x="3"/>
        <item x="20"/>
        <item x="11"/>
        <item x="2"/>
        <item x="8"/>
        <item x="6"/>
        <item x="0"/>
        <item x="9"/>
        <item x="4"/>
        <item x="10"/>
        <item x="18"/>
        <item x="21"/>
        <item x="12"/>
        <item x="7"/>
        <item x="19"/>
        <item h="1" x="25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Stu Active Pro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s.pc.ep/" TargetMode="External"/><Relationship Id="rId1" Type="http://schemas.openxmlformats.org/officeDocument/2006/relationships/hyperlink" Target="http://bs.pc.e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view="pageBreakPreview" topLeftCell="A36" zoomScaleSheetLayoutView="100" workbookViewId="0">
      <pane xSplit="3" topLeftCell="F1" activePane="topRight" state="frozen"/>
      <selection activeCell="A46" sqref="A46"/>
      <selection pane="topRight" activeCell="N178" sqref="N178"/>
    </sheetView>
  </sheetViews>
  <sheetFormatPr defaultColWidth="8.85546875" defaultRowHeight="15" x14ac:dyDescent="0.25"/>
  <cols>
    <col min="1" max="1" width="32" style="27" customWidth="1"/>
    <col min="2" max="5" width="0" style="27" hidden="1" customWidth="1"/>
    <col min="6" max="16384" width="8.85546875" style="27"/>
  </cols>
  <sheetData>
    <row r="1" spans="1:16" ht="15.75" x14ac:dyDescent="0.25">
      <c r="A1" s="1" t="s">
        <v>203</v>
      </c>
      <c r="B1" s="2"/>
      <c r="C1" s="2"/>
      <c r="D1" s="2"/>
      <c r="E1" s="2"/>
      <c r="F1" s="26"/>
      <c r="G1" s="26"/>
      <c r="H1" s="26"/>
      <c r="I1" s="26"/>
      <c r="J1" s="26"/>
      <c r="K1" s="26"/>
    </row>
    <row r="2" spans="1:16" ht="16.5" thickBot="1" x14ac:dyDescent="0.3">
      <c r="A2" s="3"/>
      <c r="C2" s="2"/>
      <c r="E2" s="2"/>
      <c r="F2" s="26"/>
      <c r="G2" s="26"/>
      <c r="H2" s="26"/>
      <c r="I2" s="26"/>
      <c r="J2" s="26"/>
      <c r="K2" s="26"/>
    </row>
    <row r="3" spans="1:16" x14ac:dyDescent="0.25">
      <c r="A3" s="5"/>
      <c r="B3" s="129" t="s">
        <v>0</v>
      </c>
      <c r="C3" s="130"/>
      <c r="D3" s="129" t="s">
        <v>1</v>
      </c>
      <c r="E3" s="130"/>
      <c r="F3" s="129" t="s">
        <v>2</v>
      </c>
      <c r="G3" s="130"/>
      <c r="H3" s="129" t="s">
        <v>3</v>
      </c>
      <c r="I3" s="130"/>
      <c r="J3" s="129" t="s">
        <v>4</v>
      </c>
      <c r="K3" s="130"/>
      <c r="L3" s="129" t="s">
        <v>74</v>
      </c>
      <c r="M3" s="130"/>
      <c r="N3" s="129" t="s">
        <v>204</v>
      </c>
      <c r="O3" s="130"/>
      <c r="P3"/>
    </row>
    <row r="4" spans="1:16" ht="15.75" thickBot="1" x14ac:dyDescent="0.3">
      <c r="A4" s="6" t="s">
        <v>5</v>
      </c>
      <c r="B4" s="8" t="s">
        <v>6</v>
      </c>
      <c r="C4" s="7" t="s">
        <v>7</v>
      </c>
      <c r="D4" s="8" t="s">
        <v>6</v>
      </c>
      <c r="E4" s="7" t="s">
        <v>7</v>
      </c>
      <c r="F4" s="8" t="s">
        <v>6</v>
      </c>
      <c r="G4" s="7" t="s">
        <v>7</v>
      </c>
      <c r="H4" s="8" t="s">
        <v>6</v>
      </c>
      <c r="I4" s="7" t="s">
        <v>7</v>
      </c>
      <c r="J4" s="8" t="s">
        <v>6</v>
      </c>
      <c r="K4" s="7" t="s">
        <v>7</v>
      </c>
      <c r="L4" s="8" t="s">
        <v>6</v>
      </c>
      <c r="M4" s="7" t="s">
        <v>7</v>
      </c>
      <c r="N4" s="8" t="s">
        <v>6</v>
      </c>
      <c r="O4" s="7" t="s">
        <v>7</v>
      </c>
      <c r="P4" s="52"/>
    </row>
    <row r="5" spans="1:16" ht="16.5" thickTop="1" x14ac:dyDescent="0.25">
      <c r="A5" s="9" t="s">
        <v>8</v>
      </c>
      <c r="B5" s="10"/>
      <c r="C5" s="11"/>
      <c r="D5" s="10"/>
      <c r="E5" s="11"/>
      <c r="F5" s="10"/>
      <c r="G5" s="11"/>
      <c r="H5" s="10"/>
      <c r="I5" s="11"/>
      <c r="J5" s="26"/>
      <c r="K5" s="34"/>
      <c r="L5" s="26"/>
      <c r="M5" s="34"/>
      <c r="N5" s="10"/>
      <c r="O5" s="11"/>
      <c r="P5" s="52"/>
    </row>
    <row r="6" spans="1:16" x14ac:dyDescent="0.25">
      <c r="A6" s="12"/>
      <c r="B6" s="14"/>
      <c r="C6" s="13"/>
      <c r="D6" s="14"/>
      <c r="E6" s="13"/>
      <c r="F6" s="14"/>
      <c r="G6" s="13"/>
      <c r="H6" s="14"/>
      <c r="I6" s="13"/>
      <c r="J6" s="26"/>
      <c r="K6" s="35"/>
      <c r="L6" s="26"/>
      <c r="M6" s="35"/>
      <c r="N6" s="14"/>
      <c r="O6" s="13"/>
      <c r="P6" s="52"/>
    </row>
    <row r="7" spans="1:16" x14ac:dyDescent="0.25">
      <c r="A7" s="12" t="s">
        <v>9</v>
      </c>
      <c r="B7" s="4">
        <v>104</v>
      </c>
      <c r="C7" s="15">
        <f>B7/B48</f>
        <v>0.25870646766169153</v>
      </c>
      <c r="D7" s="4">
        <v>99</v>
      </c>
      <c r="E7" s="15">
        <f>D7/D48</f>
        <v>0.25319693094629159</v>
      </c>
      <c r="F7" s="28">
        <v>118</v>
      </c>
      <c r="G7" s="15">
        <f>F7/F48</f>
        <v>0.27895981087470451</v>
      </c>
      <c r="H7" s="4">
        <v>92</v>
      </c>
      <c r="I7" s="15">
        <f>H7/H48</f>
        <v>0.25842696629213485</v>
      </c>
      <c r="J7" s="26">
        <v>87</v>
      </c>
      <c r="K7" s="36">
        <f>J7/J48</f>
        <v>0.22081218274111675</v>
      </c>
      <c r="L7" s="26">
        <v>67</v>
      </c>
      <c r="M7" s="36">
        <f>L7/L$48</f>
        <v>0.19648093841642228</v>
      </c>
      <c r="N7" s="28">
        <v>81</v>
      </c>
      <c r="O7" s="15">
        <f>N7/N48</f>
        <v>0.23142857142857143</v>
      </c>
      <c r="P7" s="52"/>
    </row>
    <row r="8" spans="1:16" x14ac:dyDescent="0.25">
      <c r="A8" s="12" t="s">
        <v>10</v>
      </c>
      <c r="B8" s="4">
        <v>34</v>
      </c>
      <c r="C8" s="15">
        <f>B8/B48</f>
        <v>8.45771144278607E-2</v>
      </c>
      <c r="D8" s="4">
        <v>25</v>
      </c>
      <c r="E8" s="15">
        <f>D8/D48</f>
        <v>6.3938618925831206E-2</v>
      </c>
      <c r="F8" s="28">
        <v>23</v>
      </c>
      <c r="G8" s="15">
        <f>F8/F48</f>
        <v>5.4373522458628844E-2</v>
      </c>
      <c r="H8" s="4">
        <v>29</v>
      </c>
      <c r="I8" s="15">
        <f>H8/H48</f>
        <v>8.1460674157303375E-2</v>
      </c>
      <c r="J8" s="26">
        <v>30</v>
      </c>
      <c r="K8" s="36">
        <f>J8/J48</f>
        <v>7.6142131979695438E-2</v>
      </c>
      <c r="L8" s="26">
        <v>23</v>
      </c>
      <c r="M8" s="36">
        <f t="shared" ref="M8:M14" si="0">L8/L$48</f>
        <v>6.7448680351906154E-2</v>
      </c>
      <c r="N8" s="28">
        <v>24</v>
      </c>
      <c r="O8" s="15">
        <f>N8/N48</f>
        <v>6.8571428571428575E-2</v>
      </c>
      <c r="P8" s="52"/>
    </row>
    <row r="9" spans="1:16" x14ac:dyDescent="0.25">
      <c r="A9" s="12" t="s">
        <v>11</v>
      </c>
      <c r="B9" s="4">
        <v>4</v>
      </c>
      <c r="C9" s="15">
        <f>B9/B48</f>
        <v>9.9502487562189053E-3</v>
      </c>
      <c r="D9" s="4">
        <v>5</v>
      </c>
      <c r="E9" s="15">
        <f>D9/D48</f>
        <v>1.278772378516624E-2</v>
      </c>
      <c r="F9" s="4">
        <v>7</v>
      </c>
      <c r="G9" s="15">
        <f>F9/F48</f>
        <v>1.6548463356973995E-2</v>
      </c>
      <c r="H9" s="4">
        <v>7</v>
      </c>
      <c r="I9" s="15">
        <f>H9/H48</f>
        <v>1.9662921348314606E-2</v>
      </c>
      <c r="J9" s="26">
        <v>10</v>
      </c>
      <c r="K9" s="36">
        <f>J9/J48</f>
        <v>2.5380710659898477E-2</v>
      </c>
      <c r="L9" s="26">
        <v>11</v>
      </c>
      <c r="M9" s="36">
        <f t="shared" si="0"/>
        <v>3.2258064516129031E-2</v>
      </c>
      <c r="N9" s="4">
        <v>14</v>
      </c>
      <c r="O9" s="15">
        <f>N9/N48</f>
        <v>0.04</v>
      </c>
      <c r="P9" s="52"/>
    </row>
    <row r="10" spans="1:16" x14ac:dyDescent="0.25">
      <c r="A10" s="12" t="s">
        <v>12</v>
      </c>
      <c r="B10" s="4">
        <v>3</v>
      </c>
      <c r="C10" s="15">
        <f>B10/B48</f>
        <v>7.462686567164179E-3</v>
      </c>
      <c r="D10" s="4">
        <v>3</v>
      </c>
      <c r="E10" s="15">
        <f>D10/D48</f>
        <v>7.6726342710997444E-3</v>
      </c>
      <c r="F10" s="28">
        <v>8</v>
      </c>
      <c r="G10" s="15">
        <f>F10/F48</f>
        <v>1.8912529550827423E-2</v>
      </c>
      <c r="H10" s="4">
        <v>5</v>
      </c>
      <c r="I10" s="15">
        <f>H10/H48</f>
        <v>1.4044943820224719E-2</v>
      </c>
      <c r="J10" s="26">
        <v>5</v>
      </c>
      <c r="K10" s="36">
        <f>J10/J48</f>
        <v>1.2690355329949238E-2</v>
      </c>
      <c r="L10" s="26">
        <v>8</v>
      </c>
      <c r="M10" s="36">
        <f t="shared" si="0"/>
        <v>2.3460410557184751E-2</v>
      </c>
      <c r="N10" s="28">
        <v>3</v>
      </c>
      <c r="O10" s="15">
        <f>N10/N48</f>
        <v>8.5714285714285719E-3</v>
      </c>
      <c r="P10" s="52"/>
    </row>
    <row r="11" spans="1:16" x14ac:dyDescent="0.25">
      <c r="A11" s="12" t="s">
        <v>13</v>
      </c>
      <c r="B11" s="4">
        <v>5</v>
      </c>
      <c r="C11" s="15">
        <f>B11/B48</f>
        <v>1.2437810945273632E-2</v>
      </c>
      <c r="D11" s="4">
        <v>8</v>
      </c>
      <c r="E11" s="15">
        <f>D11/D48</f>
        <v>2.0460358056265986E-2</v>
      </c>
      <c r="F11" s="28">
        <v>7</v>
      </c>
      <c r="G11" s="15">
        <f>F11/F48</f>
        <v>1.6548463356973995E-2</v>
      </c>
      <c r="H11" s="4">
        <v>5</v>
      </c>
      <c r="I11" s="15">
        <f>H11/H48</f>
        <v>1.4044943820224719E-2</v>
      </c>
      <c r="J11" s="26">
        <v>3</v>
      </c>
      <c r="K11" s="36">
        <f>J11/J48</f>
        <v>7.6142131979695434E-3</v>
      </c>
      <c r="L11" s="26">
        <v>2</v>
      </c>
      <c r="M11" s="36">
        <f t="shared" si="0"/>
        <v>5.8651026392961877E-3</v>
      </c>
      <c r="N11" s="28">
        <v>2</v>
      </c>
      <c r="O11" s="15">
        <f>N11/N48</f>
        <v>5.7142857142857143E-3</v>
      </c>
      <c r="P11" s="52"/>
    </row>
    <row r="12" spans="1:16" x14ac:dyDescent="0.25">
      <c r="A12" s="12" t="s">
        <v>14</v>
      </c>
      <c r="B12" s="4">
        <v>16</v>
      </c>
      <c r="C12" s="15">
        <f>B12/B48</f>
        <v>3.9800995024875621E-2</v>
      </c>
      <c r="D12" s="4">
        <v>17</v>
      </c>
      <c r="E12" s="15">
        <f>D12/D48</f>
        <v>4.3478260869565216E-2</v>
      </c>
      <c r="F12" s="28">
        <v>20</v>
      </c>
      <c r="G12" s="15">
        <f>F12/F48</f>
        <v>4.7281323877068557E-2</v>
      </c>
      <c r="H12" s="4">
        <v>12</v>
      </c>
      <c r="I12" s="15">
        <f>H12/H48</f>
        <v>3.3707865168539325E-2</v>
      </c>
      <c r="J12" s="26">
        <v>17</v>
      </c>
      <c r="K12" s="36">
        <f>J12/J48</f>
        <v>4.3147208121827409E-2</v>
      </c>
      <c r="L12" s="26">
        <v>12</v>
      </c>
      <c r="M12" s="36">
        <f t="shared" si="0"/>
        <v>3.519061583577713E-2</v>
      </c>
      <c r="N12" s="28">
        <v>13</v>
      </c>
      <c r="O12" s="15">
        <f>N12/N48</f>
        <v>3.7142857142857144E-2</v>
      </c>
      <c r="P12" s="52"/>
    </row>
    <row r="13" spans="1:16" x14ac:dyDescent="0.25">
      <c r="A13" s="12" t="s">
        <v>15</v>
      </c>
      <c r="B13" s="4">
        <v>0</v>
      </c>
      <c r="C13" s="15">
        <f>B13/B48</f>
        <v>0</v>
      </c>
      <c r="D13" s="4">
        <v>0</v>
      </c>
      <c r="E13" s="15" t="s">
        <v>16</v>
      </c>
      <c r="F13" s="28">
        <v>0</v>
      </c>
      <c r="G13" s="15">
        <f>F13/F48</f>
        <v>0</v>
      </c>
      <c r="H13" s="4">
        <v>0</v>
      </c>
      <c r="I13" s="15">
        <f>H13/H48</f>
        <v>0</v>
      </c>
      <c r="J13" s="26">
        <v>0</v>
      </c>
      <c r="K13" s="36">
        <f>J13/J48</f>
        <v>0</v>
      </c>
      <c r="L13" s="26">
        <v>0</v>
      </c>
      <c r="M13" s="36">
        <f t="shared" si="0"/>
        <v>0</v>
      </c>
      <c r="N13" s="28">
        <v>0</v>
      </c>
      <c r="O13" s="15">
        <f>N13/N48</f>
        <v>0</v>
      </c>
      <c r="P13" s="52"/>
    </row>
    <row r="14" spans="1:16" x14ac:dyDescent="0.25">
      <c r="A14" s="12" t="s">
        <v>17</v>
      </c>
      <c r="B14" s="4">
        <v>38</v>
      </c>
      <c r="C14" s="15">
        <f>B14/B48</f>
        <v>9.4527363184079602E-2</v>
      </c>
      <c r="D14" s="4">
        <v>34</v>
      </c>
      <c r="E14" s="15">
        <f>D14/D48</f>
        <v>8.6956521739130432E-2</v>
      </c>
      <c r="F14" s="29">
        <v>33</v>
      </c>
      <c r="G14" s="15">
        <f>F14/F48</f>
        <v>7.8014184397163122E-2</v>
      </c>
      <c r="H14" s="4">
        <v>37</v>
      </c>
      <c r="I14" s="15">
        <f>H14/H48</f>
        <v>0.10393258426966293</v>
      </c>
      <c r="J14" s="26">
        <v>37</v>
      </c>
      <c r="K14" s="40">
        <f>J14/J48</f>
        <v>9.3908629441624369E-2</v>
      </c>
      <c r="L14" s="26">
        <v>42</v>
      </c>
      <c r="M14" s="36">
        <f t="shared" si="0"/>
        <v>0.12316715542521994</v>
      </c>
      <c r="N14" s="29">
        <v>45</v>
      </c>
      <c r="O14" s="15">
        <f>N14/N48</f>
        <v>0.12857142857142856</v>
      </c>
      <c r="P14" s="52"/>
    </row>
    <row r="15" spans="1:16" ht="15.75" thickBot="1" x14ac:dyDescent="0.3">
      <c r="A15" s="16" t="s">
        <v>18</v>
      </c>
      <c r="B15" s="18">
        <f>SUM(B7:B14)</f>
        <v>204</v>
      </c>
      <c r="C15" s="17">
        <f>B15/B48</f>
        <v>0.5074626865671642</v>
      </c>
      <c r="D15" s="18">
        <f>SUM(D7:D14)</f>
        <v>191</v>
      </c>
      <c r="E15" s="17">
        <f>D15/D48</f>
        <v>0.48849104859335041</v>
      </c>
      <c r="F15" s="46">
        <f>SUM(F7:F14)</f>
        <v>216</v>
      </c>
      <c r="G15" s="17">
        <f>F15/F48</f>
        <v>0.51063829787234039</v>
      </c>
      <c r="H15" s="18">
        <f>SUM(H7:H14)</f>
        <v>187</v>
      </c>
      <c r="I15" s="17">
        <f>H15/H48</f>
        <v>0.5252808988764045</v>
      </c>
      <c r="J15" s="42">
        <f>SUM(J7:J14)</f>
        <v>189</v>
      </c>
      <c r="K15" s="43">
        <f>J15/J48</f>
        <v>0.47969543147208121</v>
      </c>
      <c r="L15" s="42">
        <f>SUM(L7:L14)</f>
        <v>165</v>
      </c>
      <c r="M15" s="43">
        <f>L15/L48</f>
        <v>0.4838709677419355</v>
      </c>
      <c r="N15" s="46">
        <f>SUM(N7:N14)</f>
        <v>182</v>
      </c>
      <c r="O15" s="17">
        <f>N15/N48</f>
        <v>0.52</v>
      </c>
      <c r="P15" s="52"/>
    </row>
    <row r="16" spans="1:16" ht="15.75" thickTop="1" x14ac:dyDescent="0.25">
      <c r="A16" s="12" t="s">
        <v>19</v>
      </c>
      <c r="B16" s="4">
        <v>35</v>
      </c>
      <c r="C16" s="15">
        <f>B16/B48</f>
        <v>8.7064676616915429E-2</v>
      </c>
      <c r="D16" s="4">
        <v>39</v>
      </c>
      <c r="E16" s="15">
        <f>D16/D48</f>
        <v>9.9744245524296671E-2</v>
      </c>
      <c r="F16" s="28">
        <v>42</v>
      </c>
      <c r="G16" s="15">
        <f>F16/F48</f>
        <v>9.9290780141843976E-2</v>
      </c>
      <c r="H16" s="4">
        <v>33</v>
      </c>
      <c r="I16" s="15">
        <f>H16/H48</f>
        <v>9.269662921348315E-2</v>
      </c>
      <c r="J16" s="26">
        <v>44</v>
      </c>
      <c r="K16" s="36">
        <f>J16/J48</f>
        <v>0.1116751269035533</v>
      </c>
      <c r="L16" s="26">
        <v>35</v>
      </c>
      <c r="M16" s="36">
        <f>L16/L$48</f>
        <v>0.10263929618768329</v>
      </c>
      <c r="N16" s="28">
        <v>31</v>
      </c>
      <c r="O16" s="15">
        <f>N16/N48</f>
        <v>8.8571428571428565E-2</v>
      </c>
      <c r="P16" s="52"/>
    </row>
    <row r="17" spans="1:16" x14ac:dyDescent="0.25">
      <c r="A17" s="12" t="s">
        <v>20</v>
      </c>
      <c r="B17" s="4">
        <v>21</v>
      </c>
      <c r="C17" s="15">
        <f>B17/B48</f>
        <v>5.2238805970149252E-2</v>
      </c>
      <c r="D17" s="4">
        <v>21</v>
      </c>
      <c r="E17" s="15">
        <f>D17/D48</f>
        <v>5.3708439897698211E-2</v>
      </c>
      <c r="F17" s="28">
        <v>24</v>
      </c>
      <c r="G17" s="15">
        <f>F17/F48</f>
        <v>5.6737588652482268E-2</v>
      </c>
      <c r="H17" s="4">
        <v>22</v>
      </c>
      <c r="I17" s="15">
        <f>H17/H48</f>
        <v>6.1797752808988762E-2</v>
      </c>
      <c r="J17" s="26">
        <v>21</v>
      </c>
      <c r="K17" s="36">
        <f>J17/J48</f>
        <v>5.3299492385786802E-2</v>
      </c>
      <c r="L17" s="26">
        <v>35</v>
      </c>
      <c r="M17" s="36">
        <f t="shared" ref="M17:M22" si="1">L17/L$48</f>
        <v>0.10263929618768329</v>
      </c>
      <c r="N17" s="28">
        <v>20</v>
      </c>
      <c r="O17" s="15">
        <f>N17/N48</f>
        <v>5.7142857142857141E-2</v>
      </c>
      <c r="P17" s="52"/>
    </row>
    <row r="18" spans="1:16" x14ac:dyDescent="0.25">
      <c r="A18" s="12" t="s">
        <v>21</v>
      </c>
      <c r="B18" s="4">
        <v>9</v>
      </c>
      <c r="C18" s="15">
        <f>B18/B48</f>
        <v>2.2388059701492536E-2</v>
      </c>
      <c r="D18" s="4">
        <v>4</v>
      </c>
      <c r="E18" s="15">
        <f>D18/D48</f>
        <v>1.0230179028132993E-2</v>
      </c>
      <c r="F18" s="28">
        <v>8</v>
      </c>
      <c r="G18" s="15">
        <f>F18/F48</f>
        <v>1.8912529550827423E-2</v>
      </c>
      <c r="H18" s="4">
        <v>8</v>
      </c>
      <c r="I18" s="15">
        <f>H18/H48</f>
        <v>2.247191011235955E-2</v>
      </c>
      <c r="J18" s="26">
        <v>13</v>
      </c>
      <c r="K18" s="36">
        <f>J18/J48</f>
        <v>3.2994923857868022E-2</v>
      </c>
      <c r="L18" s="26">
        <v>6</v>
      </c>
      <c r="M18" s="36">
        <f t="shared" si="1"/>
        <v>1.7595307917888565E-2</v>
      </c>
      <c r="N18" s="28">
        <v>14</v>
      </c>
      <c r="O18" s="15">
        <f>N18/N48</f>
        <v>0.04</v>
      </c>
      <c r="P18" s="52"/>
    </row>
    <row r="19" spans="1:16" x14ac:dyDescent="0.25">
      <c r="A19" s="12" t="s">
        <v>22</v>
      </c>
      <c r="B19" s="4">
        <v>5</v>
      </c>
      <c r="C19" s="15">
        <f>B19/B48</f>
        <v>1.2437810945273632E-2</v>
      </c>
      <c r="D19" s="4">
        <v>7</v>
      </c>
      <c r="E19" s="15">
        <f>D19/D48</f>
        <v>1.7902813299232736E-2</v>
      </c>
      <c r="F19" s="28">
        <v>6</v>
      </c>
      <c r="G19" s="15">
        <f>F19/F48</f>
        <v>1.4184397163120567E-2</v>
      </c>
      <c r="H19" s="4">
        <v>4</v>
      </c>
      <c r="I19" s="15">
        <f>H19/H48</f>
        <v>1.1235955056179775E-2</v>
      </c>
      <c r="J19" s="26">
        <v>5</v>
      </c>
      <c r="K19" s="36">
        <f>J19/J48</f>
        <v>1.2690355329949238E-2</v>
      </c>
      <c r="L19" s="26">
        <v>10</v>
      </c>
      <c r="M19" s="36">
        <f t="shared" si="1"/>
        <v>2.932551319648094E-2</v>
      </c>
      <c r="N19" s="28">
        <v>7</v>
      </c>
      <c r="O19" s="15">
        <f>N19/N48</f>
        <v>0.02</v>
      </c>
      <c r="P19" s="52"/>
    </row>
    <row r="20" spans="1:16" x14ac:dyDescent="0.25">
      <c r="A20" s="12" t="s">
        <v>23</v>
      </c>
      <c r="B20" s="4">
        <v>13</v>
      </c>
      <c r="C20" s="15">
        <f>B20/B48</f>
        <v>3.2338308457711441E-2</v>
      </c>
      <c r="D20" s="4">
        <v>18</v>
      </c>
      <c r="E20" s="15">
        <f>D20/D48</f>
        <v>4.6035805626598467E-2</v>
      </c>
      <c r="F20" s="28">
        <v>24</v>
      </c>
      <c r="G20" s="15">
        <f>F20/F48</f>
        <v>5.6737588652482268E-2</v>
      </c>
      <c r="H20" s="4">
        <v>18</v>
      </c>
      <c r="I20" s="15">
        <f>H20/H48</f>
        <v>5.0561797752808987E-2</v>
      </c>
      <c r="J20" s="26">
        <v>17</v>
      </c>
      <c r="K20" s="36">
        <f>J20/J48</f>
        <v>4.3147208121827409E-2</v>
      </c>
      <c r="L20" s="26">
        <v>13</v>
      </c>
      <c r="M20" s="36">
        <f t="shared" si="1"/>
        <v>3.8123167155425221E-2</v>
      </c>
      <c r="N20" s="28">
        <v>13</v>
      </c>
      <c r="O20" s="15">
        <f>N20/N48</f>
        <v>3.7142857142857144E-2</v>
      </c>
      <c r="P20" s="52"/>
    </row>
    <row r="21" spans="1:16" x14ac:dyDescent="0.25">
      <c r="A21" s="12" t="s">
        <v>24</v>
      </c>
      <c r="B21" s="4">
        <v>5</v>
      </c>
      <c r="C21" s="15">
        <f>B21/B48</f>
        <v>1.2437810945273632E-2</v>
      </c>
      <c r="D21" s="4">
        <v>9</v>
      </c>
      <c r="E21" s="15">
        <f>D21/D48</f>
        <v>2.3017902813299233E-2</v>
      </c>
      <c r="F21" s="28">
        <v>6</v>
      </c>
      <c r="G21" s="15">
        <f>F21/F48</f>
        <v>1.4184397163120567E-2</v>
      </c>
      <c r="H21" s="4">
        <v>5</v>
      </c>
      <c r="I21" s="15">
        <f>H21/H48</f>
        <v>1.4044943820224719E-2</v>
      </c>
      <c r="J21" s="26">
        <v>5</v>
      </c>
      <c r="K21" s="36">
        <f>J21/J48</f>
        <v>1.2690355329949238E-2</v>
      </c>
      <c r="L21" s="26">
        <v>6</v>
      </c>
      <c r="M21" s="36">
        <f t="shared" si="1"/>
        <v>1.7595307917888565E-2</v>
      </c>
      <c r="N21" s="28">
        <v>7</v>
      </c>
      <c r="O21" s="15">
        <f>N21/N48</f>
        <v>0.02</v>
      </c>
      <c r="P21" s="52"/>
    </row>
    <row r="22" spans="1:16" x14ac:dyDescent="0.25">
      <c r="A22" s="12" t="s">
        <v>25</v>
      </c>
      <c r="B22" s="4">
        <v>0</v>
      </c>
      <c r="C22" s="15">
        <f>B22/B48</f>
        <v>0</v>
      </c>
      <c r="D22" s="4"/>
      <c r="E22" s="15">
        <f>D22/D48</f>
        <v>0</v>
      </c>
      <c r="F22" s="28">
        <v>0</v>
      </c>
      <c r="G22" s="15">
        <f>F22/F48</f>
        <v>0</v>
      </c>
      <c r="H22" s="4">
        <v>0</v>
      </c>
      <c r="I22" s="15">
        <f>H22/H48</f>
        <v>0</v>
      </c>
      <c r="J22" s="26">
        <v>0</v>
      </c>
      <c r="K22" s="36">
        <f>J22/J48</f>
        <v>0</v>
      </c>
      <c r="L22" s="26">
        <v>0</v>
      </c>
      <c r="M22" s="36">
        <f t="shared" si="1"/>
        <v>0</v>
      </c>
      <c r="N22" s="28">
        <v>0</v>
      </c>
      <c r="O22" s="15">
        <f>N22/N48</f>
        <v>0</v>
      </c>
      <c r="P22" s="52"/>
    </row>
    <row r="23" spans="1:16" x14ac:dyDescent="0.25">
      <c r="A23" s="38"/>
      <c r="B23" s="26"/>
      <c r="C23" s="26"/>
      <c r="D23" s="39"/>
      <c r="E23" s="26"/>
      <c r="F23" s="41"/>
      <c r="G23" s="26"/>
      <c r="H23" s="39"/>
      <c r="I23" s="26"/>
      <c r="J23" s="41"/>
      <c r="K23" s="40"/>
      <c r="L23" s="41"/>
      <c r="M23" s="40"/>
      <c r="N23" s="41"/>
      <c r="O23" s="26"/>
      <c r="P23" s="52"/>
    </row>
    <row r="24" spans="1:16" ht="15.75" thickBot="1" x14ac:dyDescent="0.3">
      <c r="A24" s="16" t="s">
        <v>26</v>
      </c>
      <c r="B24" s="18">
        <f>SUM(B16:B22)</f>
        <v>88</v>
      </c>
      <c r="C24" s="17">
        <f>B24/B48</f>
        <v>0.21890547263681592</v>
      </c>
      <c r="D24" s="18">
        <f>SUM(D16:D22)</f>
        <v>98</v>
      </c>
      <c r="E24" s="17">
        <f>D24/D48</f>
        <v>0.2506393861892583</v>
      </c>
      <c r="F24" s="30">
        <f>SUM(F16:F22)</f>
        <v>110</v>
      </c>
      <c r="G24" s="17">
        <f>F24/F48</f>
        <v>0.26004728132387706</v>
      </c>
      <c r="H24" s="18">
        <f>SUM(H16:H22)</f>
        <v>90</v>
      </c>
      <c r="I24" s="17">
        <f>H24/H48</f>
        <v>0.25280898876404495</v>
      </c>
      <c r="J24" s="45">
        <f>SUM(J16:J22)</f>
        <v>105</v>
      </c>
      <c r="K24" s="43">
        <f>J24/J48</f>
        <v>0.26649746192893403</v>
      </c>
      <c r="L24" s="45">
        <f>SUM(L16:L22)</f>
        <v>105</v>
      </c>
      <c r="M24" s="43">
        <f>L24/L48</f>
        <v>0.30791788856304986</v>
      </c>
      <c r="N24" s="30">
        <f>SUM(N16:N22)</f>
        <v>92</v>
      </c>
      <c r="O24" s="17">
        <f>N24/N48</f>
        <v>0.26285714285714284</v>
      </c>
      <c r="P24" s="52"/>
    </row>
    <row r="25" spans="1:16" ht="15.75" thickTop="1" x14ac:dyDescent="0.25">
      <c r="A25" s="19"/>
      <c r="B25" s="4"/>
      <c r="C25" s="15"/>
      <c r="D25" s="4"/>
      <c r="E25" s="15"/>
      <c r="F25" s="28"/>
      <c r="G25" s="15"/>
      <c r="H25" s="4"/>
      <c r="I25" s="15"/>
      <c r="J25" s="26"/>
      <c r="K25" s="36"/>
      <c r="L25" s="26"/>
      <c r="M25" s="36"/>
      <c r="N25" s="28"/>
      <c r="O25" s="15"/>
      <c r="P25" s="52"/>
    </row>
    <row r="26" spans="1:16" x14ac:dyDescent="0.25">
      <c r="A26" s="12" t="s">
        <v>27</v>
      </c>
      <c r="B26" s="4">
        <v>5</v>
      </c>
      <c r="C26" s="15">
        <f>B26/B48</f>
        <v>1.2437810945273632E-2</v>
      </c>
      <c r="D26" s="4">
        <v>8</v>
      </c>
      <c r="E26" s="15">
        <f>D26/D48</f>
        <v>2.0460358056265986E-2</v>
      </c>
      <c r="F26" s="28">
        <v>7</v>
      </c>
      <c r="G26" s="15">
        <f>F26/F48</f>
        <v>1.6548463356973995E-2</v>
      </c>
      <c r="H26" s="4">
        <v>6</v>
      </c>
      <c r="I26" s="15">
        <f>H26/H48</f>
        <v>1.6853932584269662E-2</v>
      </c>
      <c r="J26" s="26">
        <v>5</v>
      </c>
      <c r="K26" s="36">
        <f>J26/J48</f>
        <v>1.2690355329949238E-2</v>
      </c>
      <c r="L26" s="26">
        <v>5</v>
      </c>
      <c r="M26" s="36">
        <f>L26/L$48</f>
        <v>1.466275659824047E-2</v>
      </c>
      <c r="N26" s="28">
        <v>5</v>
      </c>
      <c r="O26" s="15">
        <f>N26/N48</f>
        <v>1.4285714285714285E-2</v>
      </c>
      <c r="P26" s="52"/>
    </row>
    <row r="27" spans="1:16" x14ac:dyDescent="0.25">
      <c r="A27" s="12" t="s">
        <v>28</v>
      </c>
      <c r="B27" s="4">
        <v>7</v>
      </c>
      <c r="C27" s="15">
        <f>B27/B48</f>
        <v>1.7412935323383085E-2</v>
      </c>
      <c r="D27" s="4">
        <v>6</v>
      </c>
      <c r="E27" s="15">
        <f>D27/D48</f>
        <v>1.5345268542199489E-2</v>
      </c>
      <c r="F27" s="28">
        <v>7</v>
      </c>
      <c r="G27" s="15">
        <f>F27/F48</f>
        <v>1.6548463356973995E-2</v>
      </c>
      <c r="H27" s="4">
        <v>6</v>
      </c>
      <c r="I27" s="15">
        <f>H27/H48</f>
        <v>1.6853932584269662E-2</v>
      </c>
      <c r="J27" s="26">
        <v>4</v>
      </c>
      <c r="K27" s="36">
        <f>J27/J48</f>
        <v>1.015228426395939E-2</v>
      </c>
      <c r="L27" s="26">
        <v>5</v>
      </c>
      <c r="M27" s="36">
        <f t="shared" ref="M27:M34" si="2">L27/L$48</f>
        <v>1.466275659824047E-2</v>
      </c>
      <c r="N27" s="28">
        <v>3</v>
      </c>
      <c r="O27" s="15">
        <f>N27/N48</f>
        <v>8.5714285714285719E-3</v>
      </c>
      <c r="P27" s="52"/>
    </row>
    <row r="28" spans="1:16" x14ac:dyDescent="0.25">
      <c r="A28" s="12" t="s">
        <v>29</v>
      </c>
      <c r="B28" s="4">
        <v>4</v>
      </c>
      <c r="C28" s="15">
        <f>B28/B48</f>
        <v>9.9502487562189053E-3</v>
      </c>
      <c r="D28" s="4">
        <v>6</v>
      </c>
      <c r="E28" s="15">
        <f>D28/D48</f>
        <v>1.5345268542199489E-2</v>
      </c>
      <c r="F28" s="28">
        <v>7</v>
      </c>
      <c r="G28" s="15">
        <f>F28/F48</f>
        <v>1.6548463356973995E-2</v>
      </c>
      <c r="H28" s="4">
        <v>6</v>
      </c>
      <c r="I28" s="15">
        <f>H28/H48</f>
        <v>1.6853932584269662E-2</v>
      </c>
      <c r="J28" s="26">
        <v>7</v>
      </c>
      <c r="K28" s="36">
        <f>J28/J48</f>
        <v>1.7766497461928935E-2</v>
      </c>
      <c r="L28" s="26">
        <v>6</v>
      </c>
      <c r="M28" s="36">
        <f t="shared" si="2"/>
        <v>1.7595307917888565E-2</v>
      </c>
      <c r="N28" s="28">
        <v>5</v>
      </c>
      <c r="O28" s="15">
        <f>N28/N48</f>
        <v>1.4285714285714285E-2</v>
      </c>
      <c r="P28" s="52"/>
    </row>
    <row r="29" spans="1:16" x14ac:dyDescent="0.25">
      <c r="A29" s="12" t="s">
        <v>30</v>
      </c>
      <c r="B29" s="4">
        <v>8</v>
      </c>
      <c r="C29" s="15">
        <f>B29/B48</f>
        <v>1.9900497512437811E-2</v>
      </c>
      <c r="D29" s="4">
        <v>9</v>
      </c>
      <c r="E29" s="15">
        <f>D29/D48</f>
        <v>2.3017902813299233E-2</v>
      </c>
      <c r="F29" s="28">
        <v>7</v>
      </c>
      <c r="G29" s="15">
        <f>F29/F48</f>
        <v>1.6548463356973995E-2</v>
      </c>
      <c r="H29" s="4">
        <v>10</v>
      </c>
      <c r="I29" s="15">
        <f>H29/H48</f>
        <v>2.8089887640449437E-2</v>
      </c>
      <c r="J29" s="26">
        <v>8</v>
      </c>
      <c r="K29" s="36">
        <f>J29/J48</f>
        <v>2.030456852791878E-2</v>
      </c>
      <c r="L29" s="26">
        <v>8</v>
      </c>
      <c r="M29" s="36">
        <f t="shared" si="2"/>
        <v>2.3460410557184751E-2</v>
      </c>
      <c r="N29" s="28">
        <v>7</v>
      </c>
      <c r="O29" s="15">
        <f>N29/N48</f>
        <v>0.02</v>
      </c>
      <c r="P29" s="52"/>
    </row>
    <row r="30" spans="1:16" x14ac:dyDescent="0.25">
      <c r="A30" s="12" t="s">
        <v>31</v>
      </c>
      <c r="B30" s="4">
        <v>2</v>
      </c>
      <c r="C30" s="15">
        <f>B30/B48</f>
        <v>4.9751243781094526E-3</v>
      </c>
      <c r="D30" s="4">
        <v>2</v>
      </c>
      <c r="E30" s="15">
        <f>D30/D48</f>
        <v>5.1150895140664966E-3</v>
      </c>
      <c r="F30" s="28">
        <v>0</v>
      </c>
      <c r="G30" s="15">
        <f>F30/F48</f>
        <v>0</v>
      </c>
      <c r="H30" s="4">
        <v>0</v>
      </c>
      <c r="I30" s="15">
        <f>H30/H48</f>
        <v>0</v>
      </c>
      <c r="J30" s="26">
        <v>1</v>
      </c>
      <c r="K30" s="36">
        <f>J30/J48</f>
        <v>2.5380710659898475E-3</v>
      </c>
      <c r="L30" s="26">
        <v>0</v>
      </c>
      <c r="M30" s="36">
        <f t="shared" si="2"/>
        <v>0</v>
      </c>
      <c r="N30" s="28">
        <v>1</v>
      </c>
      <c r="O30" s="15">
        <f>N30/N48</f>
        <v>2.8571428571428571E-3</v>
      </c>
      <c r="P30" s="52"/>
    </row>
    <row r="31" spans="1:16" x14ac:dyDescent="0.25">
      <c r="A31" s="12" t="s">
        <v>32</v>
      </c>
      <c r="B31" s="4">
        <v>2</v>
      </c>
      <c r="C31" s="15">
        <f>B31/B48</f>
        <v>4.9751243781094526E-3</v>
      </c>
      <c r="D31" s="4">
        <v>0</v>
      </c>
      <c r="E31" s="15">
        <f>D31/D48</f>
        <v>0</v>
      </c>
      <c r="F31" s="28">
        <v>0</v>
      </c>
      <c r="G31" s="15">
        <f>F31/F48</f>
        <v>0</v>
      </c>
      <c r="H31" s="4">
        <v>0</v>
      </c>
      <c r="I31" s="15">
        <f>H31/H48</f>
        <v>0</v>
      </c>
      <c r="J31" s="26">
        <v>1</v>
      </c>
      <c r="K31" s="36">
        <f>J31/J48</f>
        <v>2.5380710659898475E-3</v>
      </c>
      <c r="L31" s="26">
        <v>0</v>
      </c>
      <c r="M31" s="36">
        <f t="shared" si="2"/>
        <v>0</v>
      </c>
      <c r="N31" s="28">
        <v>0</v>
      </c>
      <c r="O31" s="15">
        <f>N31/N48</f>
        <v>0</v>
      </c>
      <c r="P31" s="52"/>
    </row>
    <row r="32" spans="1:16" x14ac:dyDescent="0.25">
      <c r="A32" s="12" t="s">
        <v>33</v>
      </c>
      <c r="B32" s="4">
        <v>5</v>
      </c>
      <c r="C32" s="15">
        <f>B32/B48</f>
        <v>1.2437810945273632E-2</v>
      </c>
      <c r="D32" s="4">
        <v>6</v>
      </c>
      <c r="E32" s="15">
        <f>D32/D48</f>
        <v>1.5345268542199489E-2</v>
      </c>
      <c r="F32" s="28">
        <v>4</v>
      </c>
      <c r="G32" s="15">
        <f>F32/F48</f>
        <v>9.4562647754137114E-3</v>
      </c>
      <c r="H32" s="4">
        <v>4</v>
      </c>
      <c r="I32" s="15">
        <f>H32/H48</f>
        <v>1.1235955056179775E-2</v>
      </c>
      <c r="J32" s="26">
        <v>2</v>
      </c>
      <c r="K32" s="36">
        <f>J32/J48</f>
        <v>5.076142131979695E-3</v>
      </c>
      <c r="L32" s="26">
        <v>6</v>
      </c>
      <c r="M32" s="36">
        <f t="shared" si="2"/>
        <v>1.7595307917888565E-2</v>
      </c>
      <c r="N32" s="28">
        <v>4</v>
      </c>
      <c r="O32" s="15">
        <f>N32/N48</f>
        <v>1.1428571428571429E-2</v>
      </c>
      <c r="P32" s="52"/>
    </row>
    <row r="33" spans="1:16" x14ac:dyDescent="0.25">
      <c r="A33" s="12" t="s">
        <v>34</v>
      </c>
      <c r="B33" s="4">
        <v>9</v>
      </c>
      <c r="C33" s="15">
        <f>B33/B48</f>
        <v>2.2388059701492536E-2</v>
      </c>
      <c r="D33" s="4">
        <v>6</v>
      </c>
      <c r="E33" s="15">
        <f>D33/D48</f>
        <v>1.5345268542199489E-2</v>
      </c>
      <c r="F33" s="28">
        <v>5</v>
      </c>
      <c r="G33" s="15">
        <f>F33/F48</f>
        <v>1.1820330969267139E-2</v>
      </c>
      <c r="H33" s="4">
        <v>2</v>
      </c>
      <c r="I33" s="15">
        <f>H33/H48</f>
        <v>5.6179775280898875E-3</v>
      </c>
      <c r="J33" s="26">
        <v>3</v>
      </c>
      <c r="K33" s="36">
        <f>J33/J48</f>
        <v>7.6142131979695434E-3</v>
      </c>
      <c r="L33" s="26">
        <v>2</v>
      </c>
      <c r="M33" s="36">
        <f t="shared" si="2"/>
        <v>5.8651026392961877E-3</v>
      </c>
      <c r="N33" s="28">
        <v>1</v>
      </c>
      <c r="O33" s="15">
        <f>N33/N48</f>
        <v>2.8571428571428571E-3</v>
      </c>
      <c r="P33" s="52"/>
    </row>
    <row r="34" spans="1:16" x14ac:dyDescent="0.25">
      <c r="A34" s="12" t="s">
        <v>35</v>
      </c>
      <c r="B34" s="4">
        <v>0</v>
      </c>
      <c r="C34" s="15">
        <f>B34/B48</f>
        <v>0</v>
      </c>
      <c r="D34" s="4">
        <v>0</v>
      </c>
      <c r="E34" s="15">
        <f>D34/D48</f>
        <v>0</v>
      </c>
      <c r="F34" s="28">
        <v>0</v>
      </c>
      <c r="G34" s="15">
        <f>F34/F48</f>
        <v>0</v>
      </c>
      <c r="H34" s="4">
        <v>0</v>
      </c>
      <c r="I34" s="15">
        <f>H34/H48</f>
        <v>0</v>
      </c>
      <c r="J34" s="26">
        <v>0</v>
      </c>
      <c r="K34" s="36">
        <v>0</v>
      </c>
      <c r="L34" s="26">
        <v>0</v>
      </c>
      <c r="M34" s="36">
        <f t="shared" si="2"/>
        <v>0</v>
      </c>
      <c r="N34" s="28">
        <v>0</v>
      </c>
      <c r="O34" s="15">
        <f>N34/N48</f>
        <v>0</v>
      </c>
      <c r="P34" s="52"/>
    </row>
    <row r="35" spans="1:16" x14ac:dyDescent="0.25">
      <c r="A35" s="12"/>
      <c r="B35" s="21"/>
      <c r="C35" s="20"/>
      <c r="D35" s="21"/>
      <c r="E35" s="20"/>
      <c r="F35" s="31"/>
      <c r="G35" s="20"/>
      <c r="H35" s="21"/>
      <c r="I35" s="20"/>
      <c r="J35" s="26"/>
      <c r="K35" s="40"/>
      <c r="L35" s="26"/>
      <c r="M35" s="40"/>
      <c r="N35" s="31"/>
      <c r="O35" s="20"/>
      <c r="P35" s="52"/>
    </row>
    <row r="36" spans="1:16" ht="15.75" thickBot="1" x14ac:dyDescent="0.3">
      <c r="A36" s="16" t="s">
        <v>36</v>
      </c>
      <c r="B36" s="18">
        <f>SUM(B26:B34)</f>
        <v>42</v>
      </c>
      <c r="C36" s="17">
        <f>B36/B48</f>
        <v>0.1044776119402985</v>
      </c>
      <c r="D36" s="18">
        <f>SUM(D26:D34)</f>
        <v>43</v>
      </c>
      <c r="E36" s="17">
        <f>D36/D48</f>
        <v>0.10997442455242967</v>
      </c>
      <c r="F36" s="30">
        <f>SUM(F26:F34)</f>
        <v>37</v>
      </c>
      <c r="G36" s="17">
        <f>F36/F48</f>
        <v>8.7470449172576833E-2</v>
      </c>
      <c r="H36" s="18">
        <f>SUM(H26:H34)</f>
        <v>34</v>
      </c>
      <c r="I36" s="17">
        <f>H36/H48</f>
        <v>9.5505617977528087E-2</v>
      </c>
      <c r="J36" s="42">
        <f>SUM(J26:J34)</f>
        <v>31</v>
      </c>
      <c r="K36" s="43">
        <f>J36/J48</f>
        <v>7.8680203045685279E-2</v>
      </c>
      <c r="L36" s="42">
        <f>SUM(L26:L34)</f>
        <v>32</v>
      </c>
      <c r="M36" s="43">
        <f>L36/L48</f>
        <v>9.3841642228739003E-2</v>
      </c>
      <c r="N36" s="30">
        <f>SUM(N26:N34)</f>
        <v>26</v>
      </c>
      <c r="O36" s="17">
        <f>N36/N48</f>
        <v>7.4285714285714288E-2</v>
      </c>
      <c r="P36" s="52"/>
    </row>
    <row r="37" spans="1:16" ht="15.75" thickTop="1" x14ac:dyDescent="0.25">
      <c r="A37" s="19"/>
      <c r="B37" s="4"/>
      <c r="C37" s="15"/>
      <c r="D37" s="4"/>
      <c r="E37" s="15"/>
      <c r="F37" s="28"/>
      <c r="G37" s="15"/>
      <c r="H37" s="4"/>
      <c r="I37" s="15"/>
      <c r="J37" s="26"/>
      <c r="K37" s="36"/>
      <c r="L37" s="26"/>
      <c r="M37" s="36"/>
      <c r="N37" s="28"/>
      <c r="O37" s="15"/>
      <c r="P37" s="52"/>
    </row>
    <row r="38" spans="1:16" x14ac:dyDescent="0.25">
      <c r="A38" s="12" t="s">
        <v>37</v>
      </c>
      <c r="B38" s="4">
        <v>4</v>
      </c>
      <c r="C38" s="15">
        <f>B38/B48</f>
        <v>9.9502487562189053E-3</v>
      </c>
      <c r="D38" s="4">
        <v>7</v>
      </c>
      <c r="E38" s="15">
        <f>D38/D48</f>
        <v>1.7902813299232736E-2</v>
      </c>
      <c r="F38" s="28">
        <v>5</v>
      </c>
      <c r="G38" s="15">
        <f>F38/F48</f>
        <v>1.1820330969267139E-2</v>
      </c>
      <c r="H38" s="4">
        <v>5</v>
      </c>
      <c r="I38" s="15">
        <f>H38/H48</f>
        <v>1.4044943820224719E-2</v>
      </c>
      <c r="J38" s="26">
        <v>5</v>
      </c>
      <c r="K38" s="36">
        <f>J38/J48</f>
        <v>1.2690355329949238E-2</v>
      </c>
      <c r="L38" s="26">
        <v>4</v>
      </c>
      <c r="M38" s="36">
        <f>L38/L$48</f>
        <v>1.1730205278592375E-2</v>
      </c>
      <c r="N38" s="28">
        <v>0</v>
      </c>
      <c r="O38" s="15">
        <f>N38/N48</f>
        <v>0</v>
      </c>
      <c r="P38" s="52"/>
    </row>
    <row r="39" spans="1:16" x14ac:dyDescent="0.25">
      <c r="A39" s="12" t="s">
        <v>38</v>
      </c>
      <c r="B39" s="4">
        <v>4</v>
      </c>
      <c r="C39" s="15">
        <f>B39/B48</f>
        <v>9.9502487562189053E-3</v>
      </c>
      <c r="D39" s="4">
        <v>1</v>
      </c>
      <c r="E39" s="15">
        <f>D39/D48</f>
        <v>2.5575447570332483E-3</v>
      </c>
      <c r="F39" s="28">
        <v>4</v>
      </c>
      <c r="G39" s="15">
        <f>F39/F48</f>
        <v>9.4562647754137114E-3</v>
      </c>
      <c r="H39" s="4">
        <v>1</v>
      </c>
      <c r="I39" s="15">
        <f>H39/H48</f>
        <v>2.8089887640449437E-3</v>
      </c>
      <c r="J39" s="26">
        <v>5</v>
      </c>
      <c r="K39" s="36">
        <f>J39/J48</f>
        <v>1.2690355329949238E-2</v>
      </c>
      <c r="L39" s="26">
        <v>1</v>
      </c>
      <c r="M39" s="36">
        <f t="shared" ref="M39:M42" si="3">L39/L$48</f>
        <v>2.9325513196480938E-3</v>
      </c>
      <c r="N39" s="28">
        <v>3</v>
      </c>
      <c r="O39" s="15">
        <f>N39/N48</f>
        <v>8.5714285714285719E-3</v>
      </c>
      <c r="P39" s="52"/>
    </row>
    <row r="40" spans="1:16" x14ac:dyDescent="0.25">
      <c r="A40" s="12" t="s">
        <v>39</v>
      </c>
      <c r="B40" s="4">
        <v>0</v>
      </c>
      <c r="C40" s="15">
        <f>B40/B48</f>
        <v>0</v>
      </c>
      <c r="D40" s="4">
        <v>0</v>
      </c>
      <c r="E40" s="15">
        <f>D40/D48</f>
        <v>0</v>
      </c>
      <c r="F40" s="28">
        <v>0</v>
      </c>
      <c r="G40" s="15">
        <f>F40/F48</f>
        <v>0</v>
      </c>
      <c r="H40" s="4">
        <v>0</v>
      </c>
      <c r="I40" s="15">
        <f>H40/H48</f>
        <v>0</v>
      </c>
      <c r="J40" s="26">
        <v>0</v>
      </c>
      <c r="K40" s="36">
        <f>J40/J48</f>
        <v>0</v>
      </c>
      <c r="L40" s="26">
        <v>0</v>
      </c>
      <c r="M40" s="36">
        <f t="shared" si="3"/>
        <v>0</v>
      </c>
      <c r="N40" s="28">
        <v>6</v>
      </c>
      <c r="O40" s="15">
        <f>N40/N48</f>
        <v>1.7142857142857144E-2</v>
      </c>
      <c r="P40" s="52"/>
    </row>
    <row r="41" spans="1:16" x14ac:dyDescent="0.25">
      <c r="A41" s="12" t="s">
        <v>40</v>
      </c>
      <c r="B41" s="4">
        <v>0</v>
      </c>
      <c r="C41" s="15">
        <f>B41/B48</f>
        <v>0</v>
      </c>
      <c r="D41" s="4">
        <v>0</v>
      </c>
      <c r="E41" s="15">
        <f>D41/D48</f>
        <v>0</v>
      </c>
      <c r="F41" s="28">
        <v>0</v>
      </c>
      <c r="G41" s="15">
        <f>F41/F48</f>
        <v>0</v>
      </c>
      <c r="H41" s="4">
        <v>0</v>
      </c>
      <c r="I41" s="15">
        <f>H41/H48</f>
        <v>0</v>
      </c>
      <c r="J41" s="26">
        <v>0</v>
      </c>
      <c r="K41" s="36">
        <f>J41/J48</f>
        <v>0</v>
      </c>
      <c r="L41" s="26">
        <v>0</v>
      </c>
      <c r="M41" s="36">
        <f t="shared" si="3"/>
        <v>0</v>
      </c>
      <c r="N41" s="28">
        <v>0</v>
      </c>
      <c r="O41" s="15">
        <f>N41/N48</f>
        <v>0</v>
      </c>
      <c r="P41" s="52"/>
    </row>
    <row r="42" spans="1:16" x14ac:dyDescent="0.25">
      <c r="A42" s="12" t="s">
        <v>41</v>
      </c>
      <c r="B42" s="4">
        <v>6</v>
      </c>
      <c r="C42" s="15">
        <f>B42/B48</f>
        <v>1.4925373134328358E-2</v>
      </c>
      <c r="D42" s="4">
        <v>5</v>
      </c>
      <c r="E42" s="15">
        <f>D42/D48</f>
        <v>1.278772378516624E-2</v>
      </c>
      <c r="F42" s="29">
        <v>5</v>
      </c>
      <c r="G42" s="15">
        <f>F42/F48</f>
        <v>1.1820330969267139E-2</v>
      </c>
      <c r="H42" s="4">
        <v>7</v>
      </c>
      <c r="I42" s="15">
        <f>H42/H48</f>
        <v>1.9662921348314606E-2</v>
      </c>
      <c r="J42" s="26">
        <v>5</v>
      </c>
      <c r="K42" s="36">
        <f>J42/J48</f>
        <v>1.2690355329949238E-2</v>
      </c>
      <c r="L42" s="26">
        <v>10</v>
      </c>
      <c r="M42" s="36">
        <f t="shared" si="3"/>
        <v>2.932551319648094E-2</v>
      </c>
      <c r="N42" s="29">
        <v>9</v>
      </c>
      <c r="O42" s="15">
        <f>N42/N48</f>
        <v>2.5714285714285714E-2</v>
      </c>
      <c r="P42" s="52"/>
    </row>
    <row r="43" spans="1:16" x14ac:dyDescent="0.25">
      <c r="A43" s="12"/>
      <c r="B43" s="21"/>
      <c r="C43" s="20"/>
      <c r="D43" s="21"/>
      <c r="E43" s="20"/>
      <c r="F43" s="28"/>
      <c r="G43" s="20"/>
      <c r="H43" s="21"/>
      <c r="I43" s="20"/>
      <c r="J43" s="26"/>
      <c r="K43" s="36"/>
      <c r="L43" s="26"/>
      <c r="M43" s="36"/>
      <c r="N43" s="28"/>
      <c r="O43" s="20"/>
      <c r="P43" s="52"/>
    </row>
    <row r="44" spans="1:16" ht="15.75" thickBot="1" x14ac:dyDescent="0.3">
      <c r="A44" s="16" t="s">
        <v>42</v>
      </c>
      <c r="B44" s="18">
        <f>SUM(B38:B42)</f>
        <v>14</v>
      </c>
      <c r="C44" s="17">
        <f>B44/B48</f>
        <v>3.482587064676617E-2</v>
      </c>
      <c r="D44" s="18">
        <f>SUM(D38:D42)</f>
        <v>13</v>
      </c>
      <c r="E44" s="17">
        <f>D44/D48</f>
        <v>3.3248081841432228E-2</v>
      </c>
      <c r="F44" s="32">
        <f>SUM(F38:F42)</f>
        <v>14</v>
      </c>
      <c r="G44" s="17">
        <f>F44/F48</f>
        <v>3.309692671394799E-2</v>
      </c>
      <c r="H44" s="18">
        <f>SUM(H38:H42)</f>
        <v>13</v>
      </c>
      <c r="I44" s="17">
        <f>H44/H48</f>
        <v>3.6516853932584269E-2</v>
      </c>
      <c r="J44" s="42">
        <f>SUM(J38:J42)</f>
        <v>15</v>
      </c>
      <c r="K44" s="44">
        <f>J44/J48</f>
        <v>3.8071065989847719E-2</v>
      </c>
      <c r="L44" s="42">
        <f>SUM(L38:L42)</f>
        <v>15</v>
      </c>
      <c r="M44" s="44">
        <f>L44/L48</f>
        <v>4.398826979472141E-2</v>
      </c>
      <c r="N44" s="32">
        <f>SUM(N38:N42)</f>
        <v>18</v>
      </c>
      <c r="O44" s="17">
        <f>N44/N48</f>
        <v>5.1428571428571428E-2</v>
      </c>
      <c r="P44" s="52"/>
    </row>
    <row r="45" spans="1:16" ht="15.75" thickTop="1" x14ac:dyDescent="0.25">
      <c r="A45" s="12"/>
      <c r="B45" s="4"/>
      <c r="C45" s="15"/>
      <c r="D45" s="4"/>
      <c r="E45" s="15"/>
      <c r="F45" s="28"/>
      <c r="G45" s="15"/>
      <c r="H45" s="4"/>
      <c r="I45" s="15"/>
      <c r="J45" s="26"/>
      <c r="K45" s="36"/>
      <c r="L45" s="26"/>
      <c r="M45" s="36"/>
      <c r="N45" s="28"/>
      <c r="O45" s="15"/>
      <c r="P45" s="52"/>
    </row>
    <row r="46" spans="1:16" x14ac:dyDescent="0.25">
      <c r="A46" s="12" t="s">
        <v>43</v>
      </c>
      <c r="B46" s="4">
        <v>54</v>
      </c>
      <c r="C46" s="15">
        <f>B46/B48</f>
        <v>0.13432835820895522</v>
      </c>
      <c r="D46" s="4">
        <v>46</v>
      </c>
      <c r="E46" s="15">
        <f>D46/D48</f>
        <v>0.11764705882352941</v>
      </c>
      <c r="F46" s="28">
        <v>46</v>
      </c>
      <c r="G46" s="15">
        <f>F46/F48</f>
        <v>0.10874704491725769</v>
      </c>
      <c r="H46" s="4">
        <v>32</v>
      </c>
      <c r="I46" s="15">
        <f>H46/H48</f>
        <v>8.98876404494382E-2</v>
      </c>
      <c r="J46" s="26">
        <v>54</v>
      </c>
      <c r="K46" s="36">
        <f>J46/J48</f>
        <v>0.13705583756345177</v>
      </c>
      <c r="L46" s="26">
        <v>24</v>
      </c>
      <c r="M46" s="36">
        <f>L46/L48</f>
        <v>7.0381231671554259E-2</v>
      </c>
      <c r="N46" s="28">
        <v>32</v>
      </c>
      <c r="O46" s="15">
        <f>N46/N48</f>
        <v>9.1428571428571428E-2</v>
      </c>
      <c r="P46" s="52"/>
    </row>
    <row r="47" spans="1:16" ht="15.75" thickBot="1" x14ac:dyDescent="0.3">
      <c r="A47" s="22"/>
      <c r="B47" s="4"/>
      <c r="C47" s="15"/>
      <c r="D47" s="4"/>
      <c r="E47" s="15"/>
      <c r="F47" s="28"/>
      <c r="G47" s="15"/>
      <c r="H47" s="4"/>
      <c r="I47" s="15"/>
      <c r="J47" s="26"/>
      <c r="K47" s="36"/>
      <c r="L47" s="26"/>
      <c r="M47" s="36"/>
      <c r="N47" s="28"/>
      <c r="O47" s="15"/>
      <c r="P47" s="52"/>
    </row>
    <row r="48" spans="1:16" ht="16.5" thickTop="1" thickBot="1" x14ac:dyDescent="0.3">
      <c r="A48" s="23" t="s">
        <v>44</v>
      </c>
      <c r="B48" s="25">
        <f>B46+B44+B36+B24+B15</f>
        <v>402</v>
      </c>
      <c r="C48" s="24">
        <f>SUM(C15+C24+C36+C44+C46)</f>
        <v>1</v>
      </c>
      <c r="D48" s="25">
        <f>D46+D44+D36+D24+D15</f>
        <v>391</v>
      </c>
      <c r="E48" s="24">
        <f>SUM(E15+E24+E36+E44+E46)</f>
        <v>1</v>
      </c>
      <c r="F48" s="33">
        <f>SUM(F15+F24+F36+F44+F46)</f>
        <v>423</v>
      </c>
      <c r="G48" s="24">
        <f>SUM(G15+G24+G36+G44+G46)</f>
        <v>1</v>
      </c>
      <c r="H48" s="25">
        <f>H46+H44+H36+H24+H15</f>
        <v>356</v>
      </c>
      <c r="I48" s="24">
        <f>SUM(I15+I24+I36+I44+I46)</f>
        <v>1</v>
      </c>
      <c r="J48" s="47">
        <f>SUM(J15,J24,J36,J44,J46)</f>
        <v>394</v>
      </c>
      <c r="K48" s="48">
        <f>J48/J48</f>
        <v>1</v>
      </c>
      <c r="L48" s="47">
        <f>SUM(L15,L24,L36,L44,L46)</f>
        <v>341</v>
      </c>
      <c r="M48" s="48">
        <f>L48/L48</f>
        <v>1</v>
      </c>
      <c r="N48" s="33">
        <f>SUM(N15+N24+N36+N44+N46)</f>
        <v>350</v>
      </c>
      <c r="O48" s="24">
        <f>SUM(O15+O24+O36+O44+O46)</f>
        <v>1</v>
      </c>
      <c r="P48" s="52"/>
    </row>
    <row r="49" spans="1:16" x14ac:dyDescent="0.25">
      <c r="F49" s="37"/>
      <c r="N49" s="37"/>
      <c r="P49" s="52"/>
    </row>
    <row r="50" spans="1:16" ht="15.75" thickBot="1" x14ac:dyDescent="0.3">
      <c r="P50" s="52"/>
    </row>
    <row r="51" spans="1:16" x14ac:dyDescent="0.25">
      <c r="A51" s="133" t="s">
        <v>125</v>
      </c>
      <c r="B51" s="2"/>
      <c r="C51" s="2"/>
      <c r="D51" s="131">
        <v>2013</v>
      </c>
      <c r="E51" s="132"/>
      <c r="F51" s="131">
        <v>2014</v>
      </c>
      <c r="G51" s="132"/>
      <c r="H51" s="131">
        <v>2015</v>
      </c>
      <c r="I51" s="132"/>
      <c r="J51" s="131">
        <v>2016</v>
      </c>
      <c r="K51" s="132"/>
      <c r="L51" s="131">
        <v>2017</v>
      </c>
      <c r="M51" s="132"/>
      <c r="N51" s="131">
        <v>2018</v>
      </c>
      <c r="O51" s="132"/>
      <c r="P51" s="52"/>
    </row>
    <row r="52" spans="1:16" ht="15.75" thickBot="1" x14ac:dyDescent="0.3">
      <c r="A52" s="134"/>
      <c r="B52" s="2"/>
      <c r="C52" s="2"/>
      <c r="D52" s="70" t="s">
        <v>6</v>
      </c>
      <c r="E52" s="71" t="s">
        <v>7</v>
      </c>
      <c r="F52" s="72" t="s">
        <v>6</v>
      </c>
      <c r="G52" s="73" t="s">
        <v>7</v>
      </c>
      <c r="H52" s="72" t="s">
        <v>6</v>
      </c>
      <c r="I52" s="73" t="s">
        <v>7</v>
      </c>
      <c r="J52" s="70" t="s">
        <v>6</v>
      </c>
      <c r="K52" s="71" t="s">
        <v>7</v>
      </c>
      <c r="L52" s="72" t="s">
        <v>6</v>
      </c>
      <c r="M52" s="73" t="s">
        <v>7</v>
      </c>
      <c r="N52" s="72" t="s">
        <v>6</v>
      </c>
      <c r="O52" s="73" t="s">
        <v>7</v>
      </c>
      <c r="P52" s="52"/>
    </row>
    <row r="53" spans="1:16" ht="15.75" thickTop="1" x14ac:dyDescent="0.25">
      <c r="A53" s="74"/>
      <c r="B53" s="2"/>
      <c r="C53" s="2"/>
      <c r="D53" s="2"/>
      <c r="E53" s="78"/>
      <c r="F53" s="75"/>
      <c r="G53" s="117"/>
      <c r="H53" s="75"/>
      <c r="I53" s="76"/>
      <c r="J53" s="77"/>
      <c r="K53" s="78"/>
      <c r="L53" s="75"/>
      <c r="M53" s="76"/>
      <c r="N53" s="75"/>
      <c r="O53" s="117"/>
      <c r="P53" s="52"/>
    </row>
    <row r="54" spans="1:16" x14ac:dyDescent="0.25">
      <c r="A54" s="53" t="s">
        <v>9</v>
      </c>
      <c r="B54" s="2"/>
      <c r="C54" s="2"/>
      <c r="D54" s="119">
        <v>99</v>
      </c>
      <c r="E54" s="82">
        <f>D54/391</f>
        <v>0.25319693094629159</v>
      </c>
      <c r="F54" s="79">
        <v>118</v>
      </c>
      <c r="G54" s="80">
        <f>F54/423</f>
        <v>0.27895981087470451</v>
      </c>
      <c r="H54" s="79">
        <v>92</v>
      </c>
      <c r="I54" s="80">
        <f>H54/356</f>
        <v>0.25842696629213485</v>
      </c>
      <c r="J54" s="81">
        <v>87</v>
      </c>
      <c r="K54" s="82">
        <f>J54/394</f>
        <v>0.22081218274111675</v>
      </c>
      <c r="L54" s="79">
        <v>67</v>
      </c>
      <c r="M54" s="80">
        <f>L54/L$182</f>
        <v>0.19648093841642228</v>
      </c>
      <c r="N54" s="79">
        <v>81</v>
      </c>
      <c r="O54" s="80">
        <f>N54/423</f>
        <v>0.19148936170212766</v>
      </c>
    </row>
    <row r="55" spans="1:16" x14ac:dyDescent="0.25">
      <c r="A55" s="74" t="s">
        <v>126</v>
      </c>
      <c r="B55" s="2"/>
      <c r="C55" s="2"/>
      <c r="D55" s="2">
        <v>13</v>
      </c>
      <c r="E55" s="78">
        <f>D55/391</f>
        <v>3.3248081841432228E-2</v>
      </c>
      <c r="F55" s="83">
        <v>10</v>
      </c>
      <c r="G55" s="84">
        <f>F55/423</f>
        <v>2.3640661938534278E-2</v>
      </c>
      <c r="H55" s="83">
        <v>19</v>
      </c>
      <c r="I55" s="84">
        <f>H55/356</f>
        <v>5.3370786516853931E-2</v>
      </c>
      <c r="J55" s="77">
        <v>16</v>
      </c>
      <c r="K55" s="78">
        <f>J55/394</f>
        <v>4.060913705583756E-2</v>
      </c>
      <c r="L55" s="83">
        <v>13</v>
      </c>
      <c r="M55" s="84">
        <f>L55/L$182</f>
        <v>3.8123167155425221E-2</v>
      </c>
      <c r="N55" s="83">
        <v>14</v>
      </c>
      <c r="O55" s="84">
        <f>N55/423</f>
        <v>3.309692671394799E-2</v>
      </c>
    </row>
    <row r="56" spans="1:16" x14ac:dyDescent="0.25">
      <c r="A56" s="54" t="s">
        <v>127</v>
      </c>
      <c r="B56" s="2"/>
      <c r="C56" s="2"/>
      <c r="D56" s="2">
        <v>12</v>
      </c>
      <c r="E56" s="78">
        <f>D56/391</f>
        <v>3.0690537084398978E-2</v>
      </c>
      <c r="F56" s="83">
        <v>13</v>
      </c>
      <c r="G56" s="84">
        <f>F56/423</f>
        <v>3.0732860520094562E-2</v>
      </c>
      <c r="H56" s="83">
        <v>10</v>
      </c>
      <c r="I56" s="84">
        <f>H56/356</f>
        <v>2.8089887640449437E-2</v>
      </c>
      <c r="J56" s="77">
        <v>14</v>
      </c>
      <c r="K56" s="78">
        <f>J56/394</f>
        <v>3.553299492385787E-2</v>
      </c>
      <c r="L56" s="83">
        <v>10</v>
      </c>
      <c r="M56" s="84">
        <f>L56/L182</f>
        <v>2.932551319648094E-2</v>
      </c>
      <c r="N56" s="83">
        <v>10</v>
      </c>
      <c r="O56" s="84">
        <f>N56/423</f>
        <v>2.3640661938534278E-2</v>
      </c>
    </row>
    <row r="57" spans="1:16" x14ac:dyDescent="0.25">
      <c r="A57" s="55" t="s">
        <v>10</v>
      </c>
      <c r="B57" s="2"/>
      <c r="C57" s="2"/>
      <c r="D57" s="120">
        <v>25</v>
      </c>
      <c r="E57" s="88">
        <f>D57/391</f>
        <v>6.3938618925831206E-2</v>
      </c>
      <c r="F57" s="85">
        <v>23</v>
      </c>
      <c r="G57" s="86">
        <f>F57/423</f>
        <v>5.4373522458628844E-2</v>
      </c>
      <c r="H57" s="85">
        <v>29</v>
      </c>
      <c r="I57" s="86">
        <f>H57/356</f>
        <v>8.1460674157303375E-2</v>
      </c>
      <c r="J57" s="87">
        <v>30</v>
      </c>
      <c r="K57" s="88">
        <f>J57/394</f>
        <v>7.6142131979695438E-2</v>
      </c>
      <c r="L57" s="85">
        <f>SUM(L55:L56)</f>
        <v>23</v>
      </c>
      <c r="M57" s="86">
        <f>L57/L182</f>
        <v>6.7448680351906154E-2</v>
      </c>
      <c r="N57" s="85">
        <f>SUM(N55:N56)</f>
        <v>24</v>
      </c>
      <c r="O57" s="86">
        <f>N57/423</f>
        <v>5.6737588652482268E-2</v>
      </c>
    </row>
    <row r="58" spans="1:16" x14ac:dyDescent="0.25">
      <c r="A58" s="74"/>
      <c r="B58" s="2"/>
      <c r="C58" s="2"/>
      <c r="D58" s="2"/>
      <c r="E58" s="78"/>
      <c r="F58" s="83"/>
      <c r="G58" s="84"/>
      <c r="H58" s="83"/>
      <c r="I58" s="84"/>
      <c r="J58" s="77"/>
      <c r="K58" s="78"/>
      <c r="L58" s="83"/>
      <c r="M58" s="84"/>
      <c r="N58" s="83"/>
      <c r="O58" s="84"/>
    </row>
    <row r="59" spans="1:16" x14ac:dyDescent="0.25">
      <c r="A59" s="55" t="s">
        <v>11</v>
      </c>
      <c r="B59" s="2"/>
      <c r="C59" s="2"/>
      <c r="D59" s="120">
        <v>5</v>
      </c>
      <c r="E59" s="88">
        <f>D59/391</f>
        <v>1.278772378516624E-2</v>
      </c>
      <c r="F59" s="85">
        <v>7</v>
      </c>
      <c r="G59" s="86">
        <f>F59/423</f>
        <v>1.6548463356973995E-2</v>
      </c>
      <c r="H59" s="85">
        <v>7</v>
      </c>
      <c r="I59" s="89">
        <f>H59/356</f>
        <v>1.9662921348314606E-2</v>
      </c>
      <c r="J59" s="87">
        <v>10</v>
      </c>
      <c r="K59" s="88">
        <f>J59/394</f>
        <v>2.5380710659898477E-2</v>
      </c>
      <c r="L59" s="85">
        <v>11</v>
      </c>
      <c r="M59" s="86">
        <f>L59/L182</f>
        <v>3.2258064516129031E-2</v>
      </c>
      <c r="N59" s="85">
        <v>14</v>
      </c>
      <c r="O59" s="86">
        <f>N59/423</f>
        <v>3.309692671394799E-2</v>
      </c>
    </row>
    <row r="60" spans="1:16" x14ac:dyDescent="0.25">
      <c r="A60" s="74"/>
      <c r="B60" s="2"/>
      <c r="C60" s="2"/>
      <c r="D60" s="2"/>
      <c r="E60" s="78"/>
      <c r="F60" s="83"/>
      <c r="G60" s="84"/>
      <c r="H60" s="83"/>
      <c r="I60" s="84"/>
      <c r="J60" s="77"/>
      <c r="K60" s="78"/>
      <c r="L60" s="83"/>
      <c r="M60" s="84"/>
      <c r="N60" s="83"/>
      <c r="O60" s="84"/>
    </row>
    <row r="61" spans="1:16" x14ac:dyDescent="0.25">
      <c r="A61" s="56" t="s">
        <v>128</v>
      </c>
      <c r="B61" s="2"/>
      <c r="C61" s="2"/>
      <c r="D61" s="2">
        <v>21</v>
      </c>
      <c r="E61" s="78">
        <f>D61/391</f>
        <v>5.3708439897698211E-2</v>
      </c>
      <c r="F61" s="83">
        <v>22</v>
      </c>
      <c r="G61" s="84">
        <f>F61/423</f>
        <v>5.2009456264775412E-2</v>
      </c>
      <c r="H61" s="83">
        <v>26</v>
      </c>
      <c r="I61" s="84">
        <f>H61/356</f>
        <v>7.3033707865168537E-2</v>
      </c>
      <c r="J61" s="77">
        <v>26</v>
      </c>
      <c r="K61" s="78">
        <f>J61/394</f>
        <v>6.5989847715736044E-2</v>
      </c>
      <c r="L61" s="83">
        <v>29</v>
      </c>
      <c r="M61" s="84">
        <f>L61/L182</f>
        <v>8.5043988269794715E-2</v>
      </c>
      <c r="N61" s="83">
        <v>30</v>
      </c>
      <c r="O61" s="84">
        <f>N61/423</f>
        <v>7.0921985815602842E-2</v>
      </c>
    </row>
    <row r="62" spans="1:16" x14ac:dyDescent="0.25">
      <c r="A62" s="56" t="s">
        <v>129</v>
      </c>
      <c r="B62" s="2"/>
      <c r="C62" s="2"/>
      <c r="D62" s="2">
        <v>13</v>
      </c>
      <c r="E62" s="78">
        <f>D62/391</f>
        <v>3.3248081841432228E-2</v>
      </c>
      <c r="F62" s="83">
        <v>11</v>
      </c>
      <c r="G62" s="84">
        <f>F62/423</f>
        <v>2.6004728132387706E-2</v>
      </c>
      <c r="H62" s="83">
        <v>11</v>
      </c>
      <c r="I62" s="84">
        <f>H62/356</f>
        <v>3.0898876404494381E-2</v>
      </c>
      <c r="J62" s="77">
        <v>11</v>
      </c>
      <c r="K62" s="78">
        <f>J62/394</f>
        <v>2.7918781725888325E-2</v>
      </c>
      <c r="L62" s="83">
        <v>10</v>
      </c>
      <c r="M62" s="84">
        <f>L62/L182</f>
        <v>2.932551319648094E-2</v>
      </c>
      <c r="N62" s="83">
        <v>14</v>
      </c>
      <c r="O62" s="84">
        <f>N62/423</f>
        <v>3.309692671394799E-2</v>
      </c>
    </row>
    <row r="63" spans="1:16" x14ac:dyDescent="0.25">
      <c r="A63" s="57" t="s">
        <v>200</v>
      </c>
      <c r="B63" s="2"/>
      <c r="C63" s="2"/>
      <c r="D63" s="121" t="s">
        <v>202</v>
      </c>
      <c r="E63" s="78"/>
      <c r="F63" s="90" t="s">
        <v>202</v>
      </c>
      <c r="G63" s="84"/>
      <c r="H63" s="90" t="s">
        <v>202</v>
      </c>
      <c r="I63" s="84"/>
      <c r="J63" s="91" t="s">
        <v>202</v>
      </c>
      <c r="K63" s="78"/>
      <c r="L63" s="83">
        <v>3</v>
      </c>
      <c r="M63" s="84">
        <f>L63/L182</f>
        <v>8.7976539589442824E-3</v>
      </c>
      <c r="N63" s="90">
        <v>1</v>
      </c>
      <c r="O63" s="84"/>
    </row>
    <row r="64" spans="1:16" x14ac:dyDescent="0.25">
      <c r="A64" s="58" t="s">
        <v>130</v>
      </c>
      <c r="B64" s="2"/>
      <c r="C64" s="2"/>
      <c r="D64" s="120">
        <v>34</v>
      </c>
      <c r="E64" s="88">
        <f>D64/391</f>
        <v>8.6956521739130432E-2</v>
      </c>
      <c r="F64" s="85">
        <v>33</v>
      </c>
      <c r="G64" s="86">
        <f>F64/423</f>
        <v>7.8014184397163122E-2</v>
      </c>
      <c r="H64" s="85">
        <v>37</v>
      </c>
      <c r="I64" s="86">
        <f>H64/356</f>
        <v>0.10393258426966293</v>
      </c>
      <c r="J64" s="87">
        <v>37</v>
      </c>
      <c r="K64" s="88">
        <f>J64/394</f>
        <v>9.3908629441624369E-2</v>
      </c>
      <c r="L64" s="85">
        <f>SUM(L61:L63)</f>
        <v>42</v>
      </c>
      <c r="M64" s="86">
        <f>L64/L182</f>
        <v>0.12316715542521994</v>
      </c>
      <c r="N64" s="85">
        <f>SUM(N61:N63)</f>
        <v>45</v>
      </c>
      <c r="O64" s="86">
        <f>N64/423</f>
        <v>0.10638297872340426</v>
      </c>
    </row>
    <row r="65" spans="1:15" x14ac:dyDescent="0.25">
      <c r="A65" s="74"/>
      <c r="B65" s="2"/>
      <c r="C65" s="2"/>
      <c r="D65" s="2"/>
      <c r="E65" s="78"/>
      <c r="F65" s="83"/>
      <c r="G65" s="84"/>
      <c r="H65" s="83"/>
      <c r="I65" s="84"/>
      <c r="J65" s="77"/>
      <c r="K65" s="78"/>
      <c r="L65" s="83"/>
      <c r="M65" s="84"/>
      <c r="N65" s="83"/>
      <c r="O65" s="84"/>
    </row>
    <row r="66" spans="1:15" x14ac:dyDescent="0.25">
      <c r="A66" s="56" t="s">
        <v>12</v>
      </c>
      <c r="B66" s="2"/>
      <c r="C66" s="2"/>
      <c r="D66" s="2">
        <v>3</v>
      </c>
      <c r="E66" s="78">
        <f>D66/391</f>
        <v>7.6726342710997444E-3</v>
      </c>
      <c r="F66" s="83">
        <v>8</v>
      </c>
      <c r="G66" s="84">
        <f>F66/423</f>
        <v>1.8912529550827423E-2</v>
      </c>
      <c r="H66" s="83">
        <v>5</v>
      </c>
      <c r="I66" s="84">
        <f>H66/356</f>
        <v>1.4044943820224719E-2</v>
      </c>
      <c r="J66" s="77">
        <v>5</v>
      </c>
      <c r="K66" s="78">
        <f>J66/394</f>
        <v>1.2690355329949238E-2</v>
      </c>
      <c r="L66" s="83">
        <v>7</v>
      </c>
      <c r="M66" s="84">
        <f>L66/L182</f>
        <v>2.0527859237536656E-2</v>
      </c>
      <c r="N66" s="83">
        <v>3</v>
      </c>
      <c r="O66" s="84">
        <f>N66/423</f>
        <v>7.0921985815602835E-3</v>
      </c>
    </row>
    <row r="67" spans="1:15" x14ac:dyDescent="0.25">
      <c r="A67" s="56" t="s">
        <v>131</v>
      </c>
      <c r="B67" s="2"/>
      <c r="C67" s="2"/>
      <c r="D67" s="2">
        <v>0</v>
      </c>
      <c r="E67" s="78">
        <v>0</v>
      </c>
      <c r="F67" s="83">
        <v>0</v>
      </c>
      <c r="G67" s="84">
        <v>0</v>
      </c>
      <c r="H67" s="83">
        <v>0</v>
      </c>
      <c r="I67" s="84">
        <v>0</v>
      </c>
      <c r="J67" s="77">
        <v>1</v>
      </c>
      <c r="K67" s="78">
        <f>J67/394</f>
        <v>2.5380710659898475E-3</v>
      </c>
      <c r="L67" s="83">
        <v>1</v>
      </c>
      <c r="M67" s="84">
        <f>L67/L182</f>
        <v>2.9325513196480938E-3</v>
      </c>
      <c r="N67" s="83">
        <v>0</v>
      </c>
      <c r="O67" s="84">
        <v>0</v>
      </c>
    </row>
    <row r="68" spans="1:15" x14ac:dyDescent="0.25">
      <c r="A68" s="55" t="s">
        <v>12</v>
      </c>
      <c r="B68" s="2"/>
      <c r="C68" s="2"/>
      <c r="D68" s="120">
        <v>3</v>
      </c>
      <c r="E68" s="88">
        <f>D68/391</f>
        <v>7.6726342710997444E-3</v>
      </c>
      <c r="F68" s="85">
        <v>8</v>
      </c>
      <c r="G68" s="86">
        <f>F68/423</f>
        <v>1.8912529550827423E-2</v>
      </c>
      <c r="H68" s="85">
        <v>5</v>
      </c>
      <c r="I68" s="86">
        <f>H68/356</f>
        <v>1.4044943820224719E-2</v>
      </c>
      <c r="J68" s="87">
        <v>6</v>
      </c>
      <c r="K68" s="88">
        <f>J68/394</f>
        <v>1.5228426395939087E-2</v>
      </c>
      <c r="L68" s="85">
        <f>SUM(L66:L67)</f>
        <v>8</v>
      </c>
      <c r="M68" s="86">
        <f>L68/L182</f>
        <v>2.3460410557184751E-2</v>
      </c>
      <c r="N68" s="85">
        <f>SUM(N66:N67)</f>
        <v>3</v>
      </c>
      <c r="O68" s="86">
        <f>N68/423</f>
        <v>7.0921985815602835E-3</v>
      </c>
    </row>
    <row r="69" spans="1:15" x14ac:dyDescent="0.25">
      <c r="A69" s="59"/>
      <c r="B69" s="2"/>
      <c r="C69" s="2"/>
      <c r="D69" s="2"/>
      <c r="E69" s="78"/>
      <c r="F69" s="83"/>
      <c r="G69" s="84"/>
      <c r="H69" s="83"/>
      <c r="I69" s="84"/>
      <c r="J69" s="77"/>
      <c r="K69" s="78"/>
      <c r="L69" s="83"/>
      <c r="M69" s="84"/>
      <c r="N69" s="83"/>
      <c r="O69" s="84"/>
    </row>
    <row r="70" spans="1:15" x14ac:dyDescent="0.25">
      <c r="A70" s="55" t="s">
        <v>132</v>
      </c>
      <c r="B70" s="2"/>
      <c r="C70" s="2"/>
      <c r="D70" s="120">
        <v>8</v>
      </c>
      <c r="E70" s="88">
        <f>D70/391</f>
        <v>2.0460358056265986E-2</v>
      </c>
      <c r="F70" s="85">
        <v>7</v>
      </c>
      <c r="G70" s="86">
        <f>F70/423</f>
        <v>1.6548463356973995E-2</v>
      </c>
      <c r="H70" s="85">
        <v>5</v>
      </c>
      <c r="I70" s="86">
        <f>H70/356</f>
        <v>1.4044943820224719E-2</v>
      </c>
      <c r="J70" s="87">
        <v>3</v>
      </c>
      <c r="K70" s="88">
        <f>J70/394</f>
        <v>7.6142131979695434E-3</v>
      </c>
      <c r="L70" s="85">
        <v>2</v>
      </c>
      <c r="M70" s="89">
        <f>L70/L182</f>
        <v>5.8651026392961877E-3</v>
      </c>
      <c r="N70" s="85">
        <v>2</v>
      </c>
      <c r="O70" s="86">
        <f>N70/423</f>
        <v>4.7281323877068557E-3</v>
      </c>
    </row>
    <row r="71" spans="1:15" x14ac:dyDescent="0.25">
      <c r="A71" s="74"/>
      <c r="B71" s="2"/>
      <c r="C71" s="2"/>
      <c r="D71" s="2"/>
      <c r="E71" s="78"/>
      <c r="F71" s="83"/>
      <c r="G71" s="84"/>
      <c r="H71" s="83"/>
      <c r="I71" s="84"/>
      <c r="J71" s="77"/>
      <c r="K71" s="78"/>
      <c r="L71" s="83"/>
      <c r="M71" s="84"/>
      <c r="N71" s="83"/>
      <c r="O71" s="84"/>
    </row>
    <row r="72" spans="1:15" x14ac:dyDescent="0.25">
      <c r="A72" s="54" t="s">
        <v>133</v>
      </c>
      <c r="B72" s="2"/>
      <c r="C72" s="2"/>
      <c r="D72" s="2">
        <v>17</v>
      </c>
      <c r="E72" s="78">
        <f>D72/391</f>
        <v>4.3478260869565216E-2</v>
      </c>
      <c r="F72" s="83">
        <v>17</v>
      </c>
      <c r="G72" s="84">
        <f>F72/423</f>
        <v>4.0189125295508277E-2</v>
      </c>
      <c r="H72" s="83">
        <v>10</v>
      </c>
      <c r="I72" s="84">
        <f>H72/356</f>
        <v>2.8089887640449437E-2</v>
      </c>
      <c r="J72" s="77">
        <v>9</v>
      </c>
      <c r="K72" s="78">
        <f>J72/394</f>
        <v>2.2842639593908629E-2</v>
      </c>
      <c r="L72" s="83">
        <v>3</v>
      </c>
      <c r="M72" s="84">
        <f>L72/L182</f>
        <v>8.7976539589442824E-3</v>
      </c>
      <c r="N72" s="83">
        <v>4</v>
      </c>
      <c r="O72" s="84">
        <f>N72/423</f>
        <v>9.4562647754137114E-3</v>
      </c>
    </row>
    <row r="73" spans="1:15" x14ac:dyDescent="0.25">
      <c r="A73" s="54" t="s">
        <v>134</v>
      </c>
      <c r="B73" s="2"/>
      <c r="C73" s="2"/>
      <c r="D73" s="2"/>
      <c r="E73" s="78"/>
      <c r="F73" s="83">
        <v>3</v>
      </c>
      <c r="G73" s="84">
        <f>F73/423</f>
        <v>7.0921985815602835E-3</v>
      </c>
      <c r="H73" s="83">
        <v>2</v>
      </c>
      <c r="I73" s="84">
        <f>H73/356</f>
        <v>5.6179775280898875E-3</v>
      </c>
      <c r="J73" s="77">
        <v>8</v>
      </c>
      <c r="K73" s="78">
        <f>J73/394</f>
        <v>2.030456852791878E-2</v>
      </c>
      <c r="L73" s="83">
        <v>9</v>
      </c>
      <c r="M73" s="84">
        <f>L73/L182</f>
        <v>2.6392961876832845E-2</v>
      </c>
      <c r="N73" s="83">
        <v>7</v>
      </c>
      <c r="O73" s="84">
        <f>N73/423</f>
        <v>1.6548463356973995E-2</v>
      </c>
    </row>
    <row r="74" spans="1:15" x14ac:dyDescent="0.25">
      <c r="A74" s="54" t="s">
        <v>205</v>
      </c>
      <c r="B74" s="2"/>
      <c r="C74" s="2"/>
      <c r="D74" s="2"/>
      <c r="E74" s="78"/>
      <c r="F74" s="83"/>
      <c r="G74" s="84"/>
      <c r="H74" s="83"/>
      <c r="I74" s="84"/>
      <c r="J74" s="77"/>
      <c r="K74" s="78"/>
      <c r="L74" s="83"/>
      <c r="M74" s="84"/>
      <c r="N74" s="83">
        <v>2</v>
      </c>
      <c r="O74" s="84"/>
    </row>
    <row r="75" spans="1:15" x14ac:dyDescent="0.25">
      <c r="A75" s="55" t="s">
        <v>135</v>
      </c>
      <c r="B75" s="2"/>
      <c r="C75" s="2"/>
      <c r="D75" s="120">
        <v>17</v>
      </c>
      <c r="E75" s="88">
        <f>D75/391</f>
        <v>4.3478260869565216E-2</v>
      </c>
      <c r="F75" s="85">
        <v>20</v>
      </c>
      <c r="G75" s="86">
        <f>F75/423</f>
        <v>4.7281323877068557E-2</v>
      </c>
      <c r="H75" s="85">
        <v>12</v>
      </c>
      <c r="I75" s="86">
        <f>H75/356</f>
        <v>3.3707865168539325E-2</v>
      </c>
      <c r="J75" s="87">
        <v>17</v>
      </c>
      <c r="K75" s="88">
        <f>J75/394</f>
        <v>4.3147208121827409E-2</v>
      </c>
      <c r="L75" s="85">
        <f>SUM(L72:L73)</f>
        <v>12</v>
      </c>
      <c r="M75" s="86">
        <f>L75/L182</f>
        <v>3.519061583577713E-2</v>
      </c>
      <c r="N75" s="85">
        <f>SUM(N72:N74)</f>
        <v>13</v>
      </c>
      <c r="O75" s="86">
        <f>N75/423</f>
        <v>3.0732860520094562E-2</v>
      </c>
    </row>
    <row r="76" spans="1:15" x14ac:dyDescent="0.25">
      <c r="A76" s="74"/>
      <c r="B76" s="2"/>
      <c r="C76" s="2"/>
      <c r="D76" s="2"/>
      <c r="E76" s="78"/>
      <c r="F76" s="83"/>
      <c r="G76" s="84"/>
      <c r="H76" s="83"/>
      <c r="I76" s="84"/>
      <c r="J76" s="77"/>
      <c r="K76" s="78"/>
      <c r="L76" s="83"/>
      <c r="M76" s="84"/>
      <c r="N76" s="83"/>
      <c r="O76" s="84"/>
    </row>
    <row r="77" spans="1:15" x14ac:dyDescent="0.25">
      <c r="A77" s="55" t="s">
        <v>136</v>
      </c>
      <c r="B77" s="2"/>
      <c r="C77" s="2"/>
      <c r="D77" s="120">
        <f>D75+D70+D68+D64+D59+D57+D54</f>
        <v>191</v>
      </c>
      <c r="E77" s="88">
        <f>D77/391</f>
        <v>0.48849104859335041</v>
      </c>
      <c r="F77" s="85">
        <f>F75+F70+F68+F64+F59+F57+F54</f>
        <v>216</v>
      </c>
      <c r="G77" s="86">
        <f>F77/423</f>
        <v>0.51063829787234039</v>
      </c>
      <c r="H77" s="85">
        <f>H75+H70+H68+H64+H59+H57+H54</f>
        <v>187</v>
      </c>
      <c r="I77" s="86">
        <f>H77/356</f>
        <v>0.5252808988764045</v>
      </c>
      <c r="J77" s="87">
        <f>J75+J70+J68+J64+J59+J57+J54</f>
        <v>190</v>
      </c>
      <c r="K77" s="88">
        <f>J77/394</f>
        <v>0.48223350253807107</v>
      </c>
      <c r="L77" s="85">
        <f>L75+L70+L68+L64+L59+L57+L54</f>
        <v>165</v>
      </c>
      <c r="M77" s="86">
        <f>L77/341</f>
        <v>0.4838709677419355</v>
      </c>
      <c r="N77" s="85">
        <f>N75+N70+N68+N64+N59+N57+N54</f>
        <v>182</v>
      </c>
      <c r="O77" s="86">
        <f>N77/423</f>
        <v>0.43026004728132389</v>
      </c>
    </row>
    <row r="78" spans="1:15" x14ac:dyDescent="0.25">
      <c r="A78" s="93"/>
      <c r="B78" s="2"/>
      <c r="C78" s="2"/>
      <c r="D78" s="2"/>
      <c r="E78" s="78"/>
      <c r="F78" s="83"/>
      <c r="G78" s="84"/>
      <c r="H78" s="83"/>
      <c r="I78" s="84"/>
      <c r="J78" s="77"/>
      <c r="K78" s="78"/>
      <c r="L78" s="83"/>
      <c r="M78" s="84"/>
      <c r="N78" s="83"/>
      <c r="O78" s="84"/>
    </row>
    <row r="79" spans="1:15" x14ac:dyDescent="0.25">
      <c r="A79" s="74" t="s">
        <v>137</v>
      </c>
      <c r="B79" s="2"/>
      <c r="C79" s="2"/>
      <c r="D79" s="2">
        <v>7</v>
      </c>
      <c r="E79" s="78">
        <f>D79/391</f>
        <v>1.7902813299232736E-2</v>
      </c>
      <c r="F79" s="83">
        <v>9</v>
      </c>
      <c r="G79" s="84">
        <f>F79/423</f>
        <v>2.1276595744680851E-2</v>
      </c>
      <c r="H79" s="83">
        <v>5</v>
      </c>
      <c r="I79" s="84">
        <f>H79/356</f>
        <v>1.4044943820224719E-2</v>
      </c>
      <c r="J79" s="77">
        <v>9</v>
      </c>
      <c r="K79" s="78">
        <f>J79/394</f>
        <v>2.2842639593908629E-2</v>
      </c>
      <c r="L79" s="83">
        <v>4</v>
      </c>
      <c r="M79" s="84">
        <f>L79/L$182</f>
        <v>1.1730205278592375E-2</v>
      </c>
      <c r="N79" s="83">
        <v>6</v>
      </c>
      <c r="O79" s="84">
        <f>N79/423</f>
        <v>1.4184397163120567E-2</v>
      </c>
    </row>
    <row r="80" spans="1:15" x14ac:dyDescent="0.25">
      <c r="A80" s="74" t="s">
        <v>138</v>
      </c>
      <c r="B80" s="2"/>
      <c r="C80" s="2"/>
      <c r="D80" s="2">
        <v>15</v>
      </c>
      <c r="E80" s="78">
        <f>D80/391</f>
        <v>3.8363171355498722E-2</v>
      </c>
      <c r="F80" s="83">
        <v>17</v>
      </c>
      <c r="G80" s="84">
        <f>F80/423</f>
        <v>4.0189125295508277E-2</v>
      </c>
      <c r="H80" s="83">
        <v>10</v>
      </c>
      <c r="I80" s="84">
        <f>H80/356</f>
        <v>2.8089887640449437E-2</v>
      </c>
      <c r="J80" s="77">
        <v>15</v>
      </c>
      <c r="K80" s="78">
        <f>J80/394</f>
        <v>3.8071065989847719E-2</v>
      </c>
      <c r="L80" s="83">
        <v>18</v>
      </c>
      <c r="M80" s="84">
        <f t="shared" ref="M80:M88" si="4">L80/L$182</f>
        <v>5.2785923753665691E-2</v>
      </c>
      <c r="N80" s="83">
        <v>17</v>
      </c>
      <c r="O80" s="84">
        <f>N80/423</f>
        <v>4.0189125295508277E-2</v>
      </c>
    </row>
    <row r="81" spans="1:15" x14ac:dyDescent="0.25">
      <c r="A81" s="54" t="s">
        <v>139</v>
      </c>
      <c r="B81" s="2"/>
      <c r="C81" s="2"/>
      <c r="D81" s="2">
        <v>0</v>
      </c>
      <c r="E81" s="78">
        <v>0</v>
      </c>
      <c r="F81" s="83">
        <v>0</v>
      </c>
      <c r="G81" s="84">
        <v>0</v>
      </c>
      <c r="H81" s="83">
        <v>0</v>
      </c>
      <c r="I81" s="84">
        <v>0</v>
      </c>
      <c r="J81" s="77">
        <v>0</v>
      </c>
      <c r="K81" s="78">
        <v>0</v>
      </c>
      <c r="L81" s="83">
        <v>0</v>
      </c>
      <c r="M81" s="84">
        <f t="shared" si="4"/>
        <v>0</v>
      </c>
      <c r="N81" s="83">
        <v>0</v>
      </c>
      <c r="O81" s="84">
        <v>0</v>
      </c>
    </row>
    <row r="82" spans="1:15" x14ac:dyDescent="0.25">
      <c r="A82" s="74" t="s">
        <v>140</v>
      </c>
      <c r="B82" s="2"/>
      <c r="C82" s="2"/>
      <c r="D82" s="2">
        <v>3</v>
      </c>
      <c r="E82" s="78">
        <f>D82/391</f>
        <v>7.6726342710997444E-3</v>
      </c>
      <c r="F82" s="83">
        <v>3</v>
      </c>
      <c r="G82" s="84">
        <f>F82/423</f>
        <v>7.0921985815602835E-3</v>
      </c>
      <c r="H82" s="83">
        <v>1</v>
      </c>
      <c r="I82" s="84">
        <f t="shared" ref="I82:I89" si="5">H82/356</f>
        <v>2.8089887640449437E-3</v>
      </c>
      <c r="J82" s="77">
        <v>2</v>
      </c>
      <c r="K82" s="78">
        <f>J82/394</f>
        <v>5.076142131979695E-3</v>
      </c>
      <c r="L82" s="83">
        <v>3</v>
      </c>
      <c r="M82" s="84">
        <f t="shared" si="4"/>
        <v>8.7976539589442824E-3</v>
      </c>
      <c r="N82" s="83">
        <v>1</v>
      </c>
      <c r="O82" s="84">
        <f>N82/423</f>
        <v>2.3640661938534278E-3</v>
      </c>
    </row>
    <row r="83" spans="1:15" x14ac:dyDescent="0.25">
      <c r="A83" s="74" t="s">
        <v>141</v>
      </c>
      <c r="B83" s="2"/>
      <c r="C83" s="2"/>
      <c r="D83" s="2">
        <v>2</v>
      </c>
      <c r="E83" s="78">
        <f>D83/391</f>
        <v>5.1150895140664966E-3</v>
      </c>
      <c r="F83" s="83">
        <v>1</v>
      </c>
      <c r="G83" s="84">
        <f>F83/423</f>
        <v>2.3640661938534278E-3</v>
      </c>
      <c r="H83" s="83">
        <v>1</v>
      </c>
      <c r="I83" s="84">
        <f t="shared" si="5"/>
        <v>2.8089887640449437E-3</v>
      </c>
      <c r="J83" s="77">
        <v>2</v>
      </c>
      <c r="K83" s="78">
        <f>J83/394</f>
        <v>5.076142131979695E-3</v>
      </c>
      <c r="L83" s="83">
        <v>0</v>
      </c>
      <c r="M83" s="84">
        <f t="shared" si="4"/>
        <v>0</v>
      </c>
      <c r="N83" s="83">
        <v>2</v>
      </c>
      <c r="O83" s="84">
        <f>N83/423</f>
        <v>4.7281323877068557E-3</v>
      </c>
    </row>
    <row r="84" spans="1:15" x14ac:dyDescent="0.25">
      <c r="A84" s="74" t="s">
        <v>142</v>
      </c>
      <c r="B84" s="2"/>
      <c r="C84" s="2"/>
      <c r="D84" s="2">
        <v>4</v>
      </c>
      <c r="E84" s="78">
        <f>D84/391</f>
        <v>1.0230179028132993E-2</v>
      </c>
      <c r="F84" s="83">
        <v>2</v>
      </c>
      <c r="G84" s="84">
        <f>F84/423</f>
        <v>4.7281323877068557E-3</v>
      </c>
      <c r="H84" s="83">
        <v>3</v>
      </c>
      <c r="I84" s="84">
        <f t="shared" si="5"/>
        <v>8.4269662921348312E-3</v>
      </c>
      <c r="J84" s="77">
        <v>3</v>
      </c>
      <c r="K84" s="78">
        <f>J84/394</f>
        <v>7.6142131979695434E-3</v>
      </c>
      <c r="L84" s="83">
        <v>1</v>
      </c>
      <c r="M84" s="84">
        <f t="shared" si="4"/>
        <v>2.9325513196480938E-3</v>
      </c>
      <c r="N84" s="83">
        <v>2</v>
      </c>
      <c r="O84" s="84">
        <f>N84/423</f>
        <v>4.7281323877068557E-3</v>
      </c>
    </row>
    <row r="85" spans="1:15" x14ac:dyDescent="0.25">
      <c r="A85" s="74" t="s">
        <v>143</v>
      </c>
      <c r="B85" s="2"/>
      <c r="C85" s="2"/>
      <c r="D85" s="2">
        <v>0</v>
      </c>
      <c r="E85" s="78">
        <v>0</v>
      </c>
      <c r="F85" s="83">
        <v>0</v>
      </c>
      <c r="G85" s="84">
        <v>0</v>
      </c>
      <c r="H85" s="83">
        <v>2</v>
      </c>
      <c r="I85" s="84">
        <f t="shared" si="5"/>
        <v>5.6179775280898875E-3</v>
      </c>
      <c r="J85" s="77">
        <v>0</v>
      </c>
      <c r="K85" s="78">
        <v>0</v>
      </c>
      <c r="L85" s="83">
        <v>0</v>
      </c>
      <c r="M85" s="84">
        <f t="shared" si="4"/>
        <v>0</v>
      </c>
      <c r="N85" s="83">
        <v>0</v>
      </c>
      <c r="O85" s="84">
        <v>0</v>
      </c>
    </row>
    <row r="86" spans="1:15" x14ac:dyDescent="0.25">
      <c r="A86" s="74" t="s">
        <v>144</v>
      </c>
      <c r="B86" s="2"/>
      <c r="C86" s="2"/>
      <c r="D86" s="2">
        <v>4</v>
      </c>
      <c r="E86" s="78">
        <f>D86/391</f>
        <v>1.0230179028132993E-2</v>
      </c>
      <c r="F86" s="83">
        <v>3</v>
      </c>
      <c r="G86" s="84">
        <f>F86/423</f>
        <v>7.0921985815602835E-3</v>
      </c>
      <c r="H86" s="83">
        <v>3</v>
      </c>
      <c r="I86" s="84">
        <f t="shared" si="5"/>
        <v>8.4269662921348312E-3</v>
      </c>
      <c r="J86" s="77">
        <v>4</v>
      </c>
      <c r="K86" s="78">
        <f>J86/394</f>
        <v>1.015228426395939E-2</v>
      </c>
      <c r="L86" s="83">
        <v>2</v>
      </c>
      <c r="M86" s="84">
        <f t="shared" si="4"/>
        <v>5.8651026392961877E-3</v>
      </c>
      <c r="N86" s="83">
        <v>0</v>
      </c>
      <c r="O86" s="84">
        <f>N86/423</f>
        <v>0</v>
      </c>
    </row>
    <row r="87" spans="1:15" x14ac:dyDescent="0.25">
      <c r="A87" s="74" t="s">
        <v>145</v>
      </c>
      <c r="B87" s="2"/>
      <c r="C87" s="2"/>
      <c r="D87" s="2">
        <v>2</v>
      </c>
      <c r="E87" s="78">
        <f>D87/391</f>
        <v>5.1150895140664966E-3</v>
      </c>
      <c r="F87" s="83">
        <v>1</v>
      </c>
      <c r="G87" s="84">
        <f>F87/423</f>
        <v>2.3640661938534278E-3</v>
      </c>
      <c r="H87" s="83">
        <v>4</v>
      </c>
      <c r="I87" s="84">
        <f t="shared" si="5"/>
        <v>1.1235955056179775E-2</v>
      </c>
      <c r="J87" s="77">
        <v>4</v>
      </c>
      <c r="K87" s="78">
        <f>J87/394</f>
        <v>1.015228426395939E-2</v>
      </c>
      <c r="L87" s="83">
        <v>3</v>
      </c>
      <c r="M87" s="84">
        <f t="shared" si="4"/>
        <v>8.7976539589442824E-3</v>
      </c>
      <c r="N87" s="83">
        <v>1</v>
      </c>
      <c r="O87" s="84">
        <f>N87/423</f>
        <v>2.3640661938534278E-3</v>
      </c>
    </row>
    <row r="88" spans="1:15" x14ac:dyDescent="0.25">
      <c r="A88" s="54" t="s">
        <v>146</v>
      </c>
      <c r="B88" s="2"/>
      <c r="C88" s="2"/>
      <c r="D88" s="2">
        <v>2</v>
      </c>
      <c r="E88" s="78">
        <f>D88/391</f>
        <v>5.1150895140664966E-3</v>
      </c>
      <c r="F88" s="83">
        <v>6</v>
      </c>
      <c r="G88" s="84">
        <f>F88/423</f>
        <v>1.4184397163120567E-2</v>
      </c>
      <c r="H88" s="83">
        <v>4</v>
      </c>
      <c r="I88" s="84">
        <f t="shared" si="5"/>
        <v>1.1235955056179775E-2</v>
      </c>
      <c r="J88" s="77">
        <v>5</v>
      </c>
      <c r="K88" s="78">
        <f>J88/394</f>
        <v>1.2690355329949238E-2</v>
      </c>
      <c r="L88" s="83">
        <v>4</v>
      </c>
      <c r="M88" s="84">
        <f t="shared" si="4"/>
        <v>1.1730205278592375E-2</v>
      </c>
      <c r="N88" s="83">
        <v>2</v>
      </c>
      <c r="O88" s="84">
        <f>N88/423</f>
        <v>4.7281323877068557E-3</v>
      </c>
    </row>
    <row r="89" spans="1:15" x14ac:dyDescent="0.25">
      <c r="A89" s="55" t="s">
        <v>147</v>
      </c>
      <c r="B89" s="2"/>
      <c r="C89" s="2"/>
      <c r="D89" s="120">
        <v>39</v>
      </c>
      <c r="E89" s="88">
        <f>D89/391</f>
        <v>9.9744245524296671E-2</v>
      </c>
      <c r="F89" s="85">
        <v>42</v>
      </c>
      <c r="G89" s="86">
        <f>F89/423</f>
        <v>9.9290780141843976E-2</v>
      </c>
      <c r="H89" s="85">
        <v>33</v>
      </c>
      <c r="I89" s="89">
        <f t="shared" si="5"/>
        <v>9.269662921348315E-2</v>
      </c>
      <c r="J89" s="87">
        <v>44</v>
      </c>
      <c r="K89" s="92">
        <f>J89/394</f>
        <v>0.1116751269035533</v>
      </c>
      <c r="L89" s="85">
        <f>SUM(L79:L88)</f>
        <v>35</v>
      </c>
      <c r="M89" s="86">
        <f>L89/L182</f>
        <v>0.10263929618768329</v>
      </c>
      <c r="N89" s="85">
        <f>SUM(N79:N88)</f>
        <v>31</v>
      </c>
      <c r="O89" s="86">
        <f>N89/423</f>
        <v>7.328605200945626E-2</v>
      </c>
    </row>
    <row r="90" spans="1:15" x14ac:dyDescent="0.25">
      <c r="A90" s="74"/>
      <c r="B90" s="2"/>
      <c r="C90" s="2"/>
      <c r="D90" s="2"/>
      <c r="E90" s="78"/>
      <c r="F90" s="83"/>
      <c r="G90" s="84"/>
      <c r="H90" s="83"/>
      <c r="I90" s="84"/>
      <c r="J90" s="77"/>
      <c r="K90" s="78"/>
      <c r="L90" s="83"/>
      <c r="M90" s="84"/>
      <c r="N90" s="83"/>
      <c r="O90" s="84"/>
    </row>
    <row r="91" spans="1:15" x14ac:dyDescent="0.25">
      <c r="A91" s="74" t="s">
        <v>148</v>
      </c>
      <c r="B91" s="2"/>
      <c r="C91" s="2"/>
      <c r="D91" s="2">
        <v>0</v>
      </c>
      <c r="E91" s="78">
        <v>0</v>
      </c>
      <c r="F91" s="83">
        <v>3</v>
      </c>
      <c r="G91" s="84">
        <f>F91/423</f>
        <v>7.0921985815602835E-3</v>
      </c>
      <c r="H91" s="83">
        <v>7</v>
      </c>
      <c r="I91" s="84">
        <f>H91/356</f>
        <v>1.9662921348314606E-2</v>
      </c>
      <c r="J91" s="77">
        <v>1</v>
      </c>
      <c r="K91" s="78">
        <f>J91/394</f>
        <v>2.5380710659898475E-3</v>
      </c>
      <c r="L91" s="83">
        <v>5</v>
      </c>
      <c r="M91" s="84">
        <f>L91/L182</f>
        <v>1.466275659824047E-2</v>
      </c>
      <c r="N91" s="83">
        <v>2</v>
      </c>
      <c r="O91" s="84">
        <f>N91/423</f>
        <v>4.7281323877068557E-3</v>
      </c>
    </row>
    <row r="92" spans="1:15" x14ac:dyDescent="0.25">
      <c r="A92" s="60" t="s">
        <v>149</v>
      </c>
      <c r="B92" s="2"/>
      <c r="C92" s="2"/>
      <c r="D92" s="2">
        <v>12</v>
      </c>
      <c r="E92" s="78">
        <f>D92/391</f>
        <v>3.0690537084398978E-2</v>
      </c>
      <c r="F92" s="83">
        <v>15</v>
      </c>
      <c r="G92" s="84">
        <f>F92/423</f>
        <v>3.5460992907801421E-2</v>
      </c>
      <c r="H92" s="83">
        <v>5</v>
      </c>
      <c r="I92" s="84">
        <f>H92/356</f>
        <v>1.4044943820224719E-2</v>
      </c>
      <c r="J92" s="77">
        <v>6</v>
      </c>
      <c r="K92" s="78">
        <f>J92/394</f>
        <v>1.5228426395939087E-2</v>
      </c>
      <c r="L92" s="83">
        <v>15</v>
      </c>
      <c r="M92" s="84">
        <f>L92/L182</f>
        <v>4.398826979472141E-2</v>
      </c>
      <c r="N92" s="83">
        <v>10</v>
      </c>
      <c r="O92" s="84">
        <f>N92/423</f>
        <v>2.3640661938534278E-2</v>
      </c>
    </row>
    <row r="93" spans="1:15" x14ac:dyDescent="0.25">
      <c r="A93" s="60" t="s">
        <v>150</v>
      </c>
      <c r="B93" s="2"/>
      <c r="C93" s="2"/>
      <c r="D93" s="2">
        <v>0</v>
      </c>
      <c r="E93" s="78">
        <v>0</v>
      </c>
      <c r="F93" s="83">
        <v>0</v>
      </c>
      <c r="G93" s="84">
        <v>0</v>
      </c>
      <c r="H93" s="83">
        <v>1</v>
      </c>
      <c r="I93" s="84">
        <f>H93/356</f>
        <v>2.8089887640449437E-3</v>
      </c>
      <c r="J93" s="77">
        <v>2</v>
      </c>
      <c r="K93" s="78">
        <f>J93/394</f>
        <v>5.076142131979695E-3</v>
      </c>
      <c r="L93" s="83">
        <v>6</v>
      </c>
      <c r="M93" s="84">
        <f>L93/L182</f>
        <v>1.7595307917888565E-2</v>
      </c>
      <c r="N93" s="83">
        <v>2</v>
      </c>
      <c r="O93" s="84">
        <v>0</v>
      </c>
    </row>
    <row r="94" spans="1:15" x14ac:dyDescent="0.25">
      <c r="A94" s="94" t="s">
        <v>151</v>
      </c>
      <c r="B94" s="2"/>
      <c r="C94" s="2"/>
      <c r="D94" s="122">
        <v>12</v>
      </c>
      <c r="E94" s="123">
        <f t="shared" ref="E94:E102" si="6">D94/391</f>
        <v>3.0690537084398978E-2</v>
      </c>
      <c r="F94" s="97">
        <v>18</v>
      </c>
      <c r="G94" s="124">
        <f>F94/423</f>
        <v>4.2553191489361701E-2</v>
      </c>
      <c r="H94" s="97">
        <v>13</v>
      </c>
      <c r="I94" s="98">
        <f>H94/356</f>
        <v>3.6516853932584269E-2</v>
      </c>
      <c r="J94" s="99">
        <v>9</v>
      </c>
      <c r="K94" s="100">
        <f>J94/394</f>
        <v>2.2842639593908629E-2</v>
      </c>
      <c r="L94" s="96">
        <f>SUM(L91:L93)</f>
        <v>26</v>
      </c>
      <c r="M94" s="98">
        <f>L94/L182</f>
        <v>7.6246334310850442E-2</v>
      </c>
      <c r="N94" s="97">
        <f>SUM(N91:N93)</f>
        <v>14</v>
      </c>
      <c r="O94" s="124">
        <f>N94/423</f>
        <v>3.309692671394799E-2</v>
      </c>
    </row>
    <row r="95" spans="1:15" x14ac:dyDescent="0.25">
      <c r="A95" s="61" t="s">
        <v>152</v>
      </c>
      <c r="B95" s="2"/>
      <c r="C95" s="2"/>
      <c r="D95" s="2">
        <v>1</v>
      </c>
      <c r="E95" s="78">
        <f t="shared" si="6"/>
        <v>2.5575447570332483E-3</v>
      </c>
      <c r="F95" s="83">
        <v>0</v>
      </c>
      <c r="G95" s="84">
        <v>0</v>
      </c>
      <c r="H95" s="83">
        <v>1</v>
      </c>
      <c r="I95" s="84">
        <f>H95/356</f>
        <v>2.8089887640449437E-3</v>
      </c>
      <c r="J95" s="77">
        <v>0</v>
      </c>
      <c r="K95" s="78">
        <v>0</v>
      </c>
      <c r="L95" s="83">
        <v>0</v>
      </c>
      <c r="M95" s="84">
        <f>L95/L$182</f>
        <v>0</v>
      </c>
      <c r="N95" s="83">
        <v>1</v>
      </c>
      <c r="O95" s="84">
        <v>0</v>
      </c>
    </row>
    <row r="96" spans="1:15" x14ac:dyDescent="0.25">
      <c r="A96" s="61" t="s">
        <v>153</v>
      </c>
      <c r="B96" s="2"/>
      <c r="C96" s="2"/>
      <c r="D96" s="2">
        <v>2</v>
      </c>
      <c r="E96" s="78">
        <f t="shared" si="6"/>
        <v>5.1150895140664966E-3</v>
      </c>
      <c r="F96" s="83">
        <v>0</v>
      </c>
      <c r="G96" s="84">
        <v>0</v>
      </c>
      <c r="H96" s="83">
        <v>0</v>
      </c>
      <c r="I96" s="84">
        <v>0</v>
      </c>
      <c r="J96" s="77">
        <v>0</v>
      </c>
      <c r="K96" s="78">
        <v>0</v>
      </c>
      <c r="L96" s="83">
        <v>0</v>
      </c>
      <c r="M96" s="84">
        <f t="shared" ref="M96:M103" si="7">L96/L$182</f>
        <v>0</v>
      </c>
      <c r="N96" s="83">
        <v>0</v>
      </c>
      <c r="O96" s="84">
        <v>0</v>
      </c>
    </row>
    <row r="97" spans="1:15" x14ac:dyDescent="0.25">
      <c r="A97" s="61" t="s">
        <v>154</v>
      </c>
      <c r="B97" s="2"/>
      <c r="C97" s="2"/>
      <c r="D97" s="2">
        <v>3</v>
      </c>
      <c r="E97" s="78">
        <f t="shared" si="6"/>
        <v>7.6726342710997444E-3</v>
      </c>
      <c r="F97" s="83">
        <v>0</v>
      </c>
      <c r="G97" s="84">
        <v>0</v>
      </c>
      <c r="H97" s="83">
        <v>0</v>
      </c>
      <c r="I97" s="84">
        <v>0</v>
      </c>
      <c r="J97" s="77">
        <v>0</v>
      </c>
      <c r="K97" s="78">
        <v>0</v>
      </c>
      <c r="L97" s="83">
        <v>0</v>
      </c>
      <c r="M97" s="84">
        <f t="shared" si="7"/>
        <v>0</v>
      </c>
      <c r="N97" s="83">
        <v>0</v>
      </c>
      <c r="O97" s="84">
        <v>0</v>
      </c>
    </row>
    <row r="98" spans="1:15" x14ac:dyDescent="0.25">
      <c r="A98" s="61" t="s">
        <v>155</v>
      </c>
      <c r="B98" s="2"/>
      <c r="C98" s="2"/>
      <c r="D98" s="2">
        <v>0</v>
      </c>
      <c r="E98" s="78">
        <f t="shared" si="6"/>
        <v>0</v>
      </c>
      <c r="F98" s="83">
        <v>0</v>
      </c>
      <c r="G98" s="84">
        <v>0</v>
      </c>
      <c r="H98" s="83">
        <v>0</v>
      </c>
      <c r="I98" s="84">
        <v>0</v>
      </c>
      <c r="J98" s="77">
        <v>0</v>
      </c>
      <c r="K98" s="78">
        <v>0</v>
      </c>
      <c r="L98" s="83">
        <v>0</v>
      </c>
      <c r="M98" s="84">
        <f t="shared" si="7"/>
        <v>0</v>
      </c>
      <c r="N98" s="83">
        <v>0</v>
      </c>
      <c r="O98" s="84">
        <v>0</v>
      </c>
    </row>
    <row r="99" spans="1:15" x14ac:dyDescent="0.25">
      <c r="A99" s="61" t="s">
        <v>156</v>
      </c>
      <c r="B99" s="2"/>
      <c r="C99" s="2"/>
      <c r="D99" s="2">
        <v>0</v>
      </c>
      <c r="E99" s="78">
        <f t="shared" si="6"/>
        <v>0</v>
      </c>
      <c r="F99" s="83">
        <v>0</v>
      </c>
      <c r="G99" s="84">
        <v>0</v>
      </c>
      <c r="H99" s="83">
        <v>2</v>
      </c>
      <c r="I99" s="84">
        <f>H99/356</f>
        <v>5.6179775280898875E-3</v>
      </c>
      <c r="J99" s="77">
        <v>1</v>
      </c>
      <c r="K99" s="78">
        <f>J99/394</f>
        <v>2.5380710659898475E-3</v>
      </c>
      <c r="L99" s="83">
        <v>1</v>
      </c>
      <c r="M99" s="84">
        <f t="shared" si="7"/>
        <v>2.9325513196480938E-3</v>
      </c>
      <c r="N99" s="83">
        <v>1</v>
      </c>
      <c r="O99" s="84">
        <v>0</v>
      </c>
    </row>
    <row r="100" spans="1:15" x14ac:dyDescent="0.25">
      <c r="A100" s="61" t="s">
        <v>157</v>
      </c>
      <c r="B100" s="2"/>
      <c r="C100" s="2"/>
      <c r="D100" s="2">
        <v>0</v>
      </c>
      <c r="E100" s="78">
        <f t="shared" si="6"/>
        <v>0</v>
      </c>
      <c r="F100" s="83">
        <v>0</v>
      </c>
      <c r="G100" s="84">
        <v>0</v>
      </c>
      <c r="H100" s="83">
        <v>1</v>
      </c>
      <c r="I100" s="84">
        <f>H100/356</f>
        <v>2.8089887640449437E-3</v>
      </c>
      <c r="J100" s="77">
        <v>2</v>
      </c>
      <c r="K100" s="78">
        <f>J100/394</f>
        <v>5.076142131979695E-3</v>
      </c>
      <c r="L100" s="83">
        <v>0</v>
      </c>
      <c r="M100" s="84">
        <f t="shared" si="7"/>
        <v>0</v>
      </c>
      <c r="N100" s="83">
        <v>0</v>
      </c>
      <c r="O100" s="84">
        <v>0</v>
      </c>
    </row>
    <row r="101" spans="1:15" x14ac:dyDescent="0.25">
      <c r="A101" s="61" t="s">
        <v>158</v>
      </c>
      <c r="B101" s="2"/>
      <c r="C101" s="2"/>
      <c r="D101" s="2">
        <v>1</v>
      </c>
      <c r="E101" s="78">
        <f t="shared" si="6"/>
        <v>2.5575447570332483E-3</v>
      </c>
      <c r="F101" s="83">
        <v>1</v>
      </c>
      <c r="G101" s="84">
        <f>F101/423</f>
        <v>2.3640661938534278E-3</v>
      </c>
      <c r="H101" s="83">
        <v>1</v>
      </c>
      <c r="I101" s="84">
        <f>H101/356</f>
        <v>2.8089887640449437E-3</v>
      </c>
      <c r="J101" s="77">
        <v>1</v>
      </c>
      <c r="K101" s="78">
        <f>J10:J101/394</f>
        <v>2.5380710659898475E-3</v>
      </c>
      <c r="L101" s="83">
        <v>2</v>
      </c>
      <c r="M101" s="84">
        <f t="shared" si="7"/>
        <v>5.8651026392961877E-3</v>
      </c>
      <c r="N101" s="83">
        <v>2</v>
      </c>
      <c r="O101" s="84">
        <f>N101/423</f>
        <v>4.7281323877068557E-3</v>
      </c>
    </row>
    <row r="102" spans="1:15" x14ac:dyDescent="0.25">
      <c r="A102" s="61" t="s">
        <v>159</v>
      </c>
      <c r="B102" s="2"/>
      <c r="C102" s="2"/>
      <c r="D102" s="2">
        <v>1</v>
      </c>
      <c r="E102" s="78">
        <f t="shared" si="6"/>
        <v>2.5575447570332483E-3</v>
      </c>
      <c r="F102" s="83">
        <v>2</v>
      </c>
      <c r="G102" s="84">
        <f>F102/423</f>
        <v>4.7281323877068557E-3</v>
      </c>
      <c r="H102" s="83">
        <v>3</v>
      </c>
      <c r="I102" s="84">
        <f>H102/356</f>
        <v>8.4269662921348312E-3</v>
      </c>
      <c r="J102" s="77">
        <v>6</v>
      </c>
      <c r="K102" s="78">
        <f>J102/394</f>
        <v>1.5228426395939087E-2</v>
      </c>
      <c r="L102" s="83">
        <v>4</v>
      </c>
      <c r="M102" s="84">
        <f t="shared" si="7"/>
        <v>1.1730205278592375E-2</v>
      </c>
      <c r="N102" s="83">
        <v>1</v>
      </c>
      <c r="O102" s="84">
        <f>N102/423</f>
        <v>2.3640661938534278E-3</v>
      </c>
    </row>
    <row r="103" spans="1:15" x14ac:dyDescent="0.25">
      <c r="A103" s="61" t="s">
        <v>160</v>
      </c>
      <c r="B103" s="2"/>
      <c r="C103" s="2"/>
      <c r="D103" s="2">
        <v>0</v>
      </c>
      <c r="E103" s="78">
        <v>0</v>
      </c>
      <c r="F103" s="83">
        <v>0</v>
      </c>
      <c r="G103" s="84">
        <v>0</v>
      </c>
      <c r="H103" s="83">
        <v>0</v>
      </c>
      <c r="I103" s="84">
        <v>0</v>
      </c>
      <c r="J103" s="77">
        <v>0</v>
      </c>
      <c r="K103" s="78">
        <v>0</v>
      </c>
      <c r="L103" s="83">
        <v>0</v>
      </c>
      <c r="M103" s="84">
        <f t="shared" si="7"/>
        <v>0</v>
      </c>
      <c r="N103" s="83">
        <v>0</v>
      </c>
      <c r="O103" s="84">
        <v>0</v>
      </c>
    </row>
    <row r="104" spans="1:15" x14ac:dyDescent="0.25">
      <c r="A104" s="101" t="s">
        <v>161</v>
      </c>
      <c r="B104" s="2"/>
      <c r="C104" s="2"/>
      <c r="D104" s="95">
        <v>8</v>
      </c>
      <c r="E104" s="100">
        <f>D104/391</f>
        <v>2.0460358056265986E-2</v>
      </c>
      <c r="F104" s="96">
        <v>3</v>
      </c>
      <c r="G104" s="98">
        <f>F104/423</f>
        <v>7.0921985815602835E-3</v>
      </c>
      <c r="H104" s="96">
        <v>8</v>
      </c>
      <c r="I104" s="98">
        <f>H104/356</f>
        <v>2.247191011235955E-2</v>
      </c>
      <c r="J104" s="99">
        <v>10</v>
      </c>
      <c r="K104" s="100">
        <f>J104/394</f>
        <v>2.5380710659898477E-2</v>
      </c>
      <c r="L104" s="96">
        <f>SUM(L95:L103)</f>
        <v>7</v>
      </c>
      <c r="M104" s="98">
        <f>L104/L182</f>
        <v>2.0527859237536656E-2</v>
      </c>
      <c r="N104" s="96">
        <f>SUM(N95:N103)</f>
        <v>5</v>
      </c>
      <c r="O104" s="98">
        <f>N104/423</f>
        <v>1.1820330969267139E-2</v>
      </c>
    </row>
    <row r="105" spans="1:15" x14ac:dyDescent="0.25">
      <c r="A105" s="54" t="s">
        <v>162</v>
      </c>
      <c r="B105" s="2"/>
      <c r="C105" s="2"/>
      <c r="D105" s="2">
        <v>1</v>
      </c>
      <c r="E105" s="78">
        <f>D105/391</f>
        <v>2.5575447570332483E-3</v>
      </c>
      <c r="F105" s="83">
        <v>0</v>
      </c>
      <c r="G105" s="84">
        <v>0</v>
      </c>
      <c r="H105" s="83">
        <v>0</v>
      </c>
      <c r="I105" s="84">
        <v>0</v>
      </c>
      <c r="J105" s="77">
        <v>0</v>
      </c>
      <c r="K105" s="78">
        <v>0</v>
      </c>
      <c r="L105" s="83">
        <v>0</v>
      </c>
      <c r="M105" s="84">
        <v>0</v>
      </c>
      <c r="N105" s="83">
        <v>0</v>
      </c>
      <c r="O105" s="84">
        <v>0</v>
      </c>
    </row>
    <row r="106" spans="1:15" x14ac:dyDescent="0.25">
      <c r="A106" s="54" t="s">
        <v>163</v>
      </c>
      <c r="B106" s="2"/>
      <c r="C106" s="2"/>
      <c r="D106" s="2">
        <v>0</v>
      </c>
      <c r="E106" s="78">
        <v>0</v>
      </c>
      <c r="F106" s="83">
        <v>0</v>
      </c>
      <c r="G106" s="84">
        <v>0</v>
      </c>
      <c r="H106" s="83">
        <v>0</v>
      </c>
      <c r="I106" s="84">
        <v>0</v>
      </c>
      <c r="J106" s="77">
        <v>0</v>
      </c>
      <c r="K106" s="78">
        <v>0</v>
      </c>
      <c r="L106" s="83">
        <v>0</v>
      </c>
      <c r="M106" s="84">
        <v>0</v>
      </c>
      <c r="N106" s="83">
        <v>1</v>
      </c>
      <c r="O106" s="84">
        <v>0</v>
      </c>
    </row>
    <row r="107" spans="1:15" x14ac:dyDescent="0.25">
      <c r="A107" s="54" t="s">
        <v>164</v>
      </c>
      <c r="B107" s="2"/>
      <c r="C107" s="2"/>
      <c r="D107" s="2">
        <v>0</v>
      </c>
      <c r="E107" s="78">
        <v>0</v>
      </c>
      <c r="F107" s="83">
        <v>3</v>
      </c>
      <c r="G107" s="84">
        <f>F107/423</f>
        <v>7.0921985815602835E-3</v>
      </c>
      <c r="H107" s="83">
        <v>1</v>
      </c>
      <c r="I107" s="84">
        <f>H107/356</f>
        <v>2.8089887640449437E-3</v>
      </c>
      <c r="J107" s="77">
        <v>1</v>
      </c>
      <c r="K107" s="78">
        <f>J107/394</f>
        <v>2.5380710659898475E-3</v>
      </c>
      <c r="L107" s="83">
        <v>2</v>
      </c>
      <c r="M107" s="84">
        <f>L107/L182</f>
        <v>5.8651026392961877E-3</v>
      </c>
      <c r="N107" s="83">
        <v>0</v>
      </c>
      <c r="O107" s="84">
        <f>N107/423</f>
        <v>0</v>
      </c>
    </row>
    <row r="108" spans="1:15" x14ac:dyDescent="0.25">
      <c r="A108" s="55" t="s">
        <v>20</v>
      </c>
      <c r="B108" s="2"/>
      <c r="C108" s="2"/>
      <c r="D108" s="120">
        <v>21</v>
      </c>
      <c r="E108" s="88">
        <f>D108/391</f>
        <v>5.3708439897698211E-2</v>
      </c>
      <c r="F108" s="85">
        <v>24</v>
      </c>
      <c r="G108" s="86">
        <f>F108/423</f>
        <v>5.6737588652482268E-2</v>
      </c>
      <c r="H108" s="85">
        <v>22</v>
      </c>
      <c r="I108" s="86">
        <f>H108/356</f>
        <v>6.1797752808988762E-2</v>
      </c>
      <c r="J108" s="87">
        <v>20</v>
      </c>
      <c r="K108" s="88">
        <f>J108/394</f>
        <v>5.0761421319796954E-2</v>
      </c>
      <c r="L108" s="85">
        <f>SUM(L94,L104,L107)</f>
        <v>35</v>
      </c>
      <c r="M108" s="86">
        <f>L108/L182</f>
        <v>0.10263929618768329</v>
      </c>
      <c r="N108" s="85">
        <f>SUM(N105:N107,N104,N94)</f>
        <v>20</v>
      </c>
      <c r="O108" s="86">
        <f>N108/423</f>
        <v>4.7281323877068557E-2</v>
      </c>
    </row>
    <row r="109" spans="1:15" x14ac:dyDescent="0.25">
      <c r="A109" s="74"/>
      <c r="B109" s="2"/>
      <c r="C109" s="2"/>
      <c r="D109" s="2"/>
      <c r="E109" s="78"/>
      <c r="F109" s="83"/>
      <c r="G109" s="84"/>
      <c r="H109" s="83"/>
      <c r="I109" s="84"/>
      <c r="J109" s="77"/>
      <c r="K109" s="78"/>
      <c r="L109" s="83"/>
      <c r="M109" s="84"/>
      <c r="N109" s="83"/>
      <c r="O109" s="84"/>
    </row>
    <row r="110" spans="1:15" x14ac:dyDescent="0.25">
      <c r="A110" s="54" t="s">
        <v>165</v>
      </c>
      <c r="B110" s="2"/>
      <c r="C110" s="2"/>
      <c r="D110" s="2">
        <v>6</v>
      </c>
      <c r="E110" s="78">
        <f>D110/391</f>
        <v>1.5345268542199489E-2</v>
      </c>
      <c r="F110" s="83">
        <v>6</v>
      </c>
      <c r="G110" s="84">
        <f>F110/423</f>
        <v>1.4184397163120567E-2</v>
      </c>
      <c r="H110" s="83">
        <v>3</v>
      </c>
      <c r="I110" s="84">
        <f>H110/356</f>
        <v>8.4269662921348312E-3</v>
      </c>
      <c r="J110" s="77">
        <v>4</v>
      </c>
      <c r="K110" s="78">
        <f>J110/394</f>
        <v>1.015228426395939E-2</v>
      </c>
      <c r="L110" s="83">
        <v>8</v>
      </c>
      <c r="M110" s="84">
        <f>L110/L182</f>
        <v>2.3460410557184751E-2</v>
      </c>
      <c r="N110" s="83">
        <v>5</v>
      </c>
      <c r="O110" s="84">
        <f>N110/423</f>
        <v>1.1820330969267139E-2</v>
      </c>
    </row>
    <row r="111" spans="1:15" x14ac:dyDescent="0.25">
      <c r="A111" s="74" t="s">
        <v>166</v>
      </c>
      <c r="B111" s="2"/>
      <c r="C111" s="2"/>
      <c r="D111" s="2">
        <v>1</v>
      </c>
      <c r="E111" s="78">
        <f>D111/391</f>
        <v>2.5575447570332483E-3</v>
      </c>
      <c r="F111" s="83">
        <v>0</v>
      </c>
      <c r="G111" s="84">
        <v>0</v>
      </c>
      <c r="H111" s="83">
        <v>1</v>
      </c>
      <c r="I111" s="84">
        <f>H111/356</f>
        <v>2.8089887640449437E-3</v>
      </c>
      <c r="J111" s="77">
        <v>1</v>
      </c>
      <c r="K111" s="78">
        <f>J111/394</f>
        <v>2.5380710659898475E-3</v>
      </c>
      <c r="L111" s="83">
        <v>2</v>
      </c>
      <c r="M111" s="84">
        <f>L111/L182</f>
        <v>5.8651026392961877E-3</v>
      </c>
      <c r="N111" s="83">
        <v>2</v>
      </c>
      <c r="O111" s="84">
        <v>0</v>
      </c>
    </row>
    <row r="112" spans="1:15" x14ac:dyDescent="0.25">
      <c r="A112" s="55" t="s">
        <v>22</v>
      </c>
      <c r="B112" s="2"/>
      <c r="C112" s="2"/>
      <c r="D112" s="120">
        <v>7</v>
      </c>
      <c r="E112" s="88">
        <f>D112/391</f>
        <v>1.7902813299232736E-2</v>
      </c>
      <c r="F112" s="85">
        <v>6</v>
      </c>
      <c r="G112" s="86">
        <f>F112/423</f>
        <v>1.4184397163120567E-2</v>
      </c>
      <c r="H112" s="85">
        <v>4</v>
      </c>
      <c r="I112" s="86">
        <f>H112/356</f>
        <v>1.1235955056179775E-2</v>
      </c>
      <c r="J112" s="87">
        <v>5</v>
      </c>
      <c r="K112" s="88">
        <f>J112/394</f>
        <v>1.2690355329949238E-2</v>
      </c>
      <c r="L112" s="85">
        <f>SUM(L110:L111)</f>
        <v>10</v>
      </c>
      <c r="M112" s="86">
        <f>L112/L182</f>
        <v>2.932551319648094E-2</v>
      </c>
      <c r="N112" s="85">
        <f>SUM(N110:N111)</f>
        <v>7</v>
      </c>
      <c r="O112" s="86">
        <f>N112/423</f>
        <v>1.6548463356973995E-2</v>
      </c>
    </row>
    <row r="113" spans="1:15" x14ac:dyDescent="0.25">
      <c r="A113" s="74"/>
      <c r="B113" s="2"/>
      <c r="C113" s="2"/>
      <c r="D113" s="2"/>
      <c r="E113" s="78"/>
      <c r="F113" s="83"/>
      <c r="G113" s="84"/>
      <c r="H113" s="83"/>
      <c r="I113" s="84"/>
      <c r="J113" s="77"/>
      <c r="K113" s="78"/>
      <c r="L113" s="83"/>
      <c r="M113" s="84"/>
      <c r="N113" s="83"/>
      <c r="O113" s="84"/>
    </row>
    <row r="114" spans="1:15" x14ac:dyDescent="0.25">
      <c r="A114" s="55" t="s">
        <v>23</v>
      </c>
      <c r="B114" s="2"/>
      <c r="C114" s="2"/>
      <c r="D114" s="120">
        <v>18</v>
      </c>
      <c r="E114" s="88">
        <f>D114/391</f>
        <v>4.6035805626598467E-2</v>
      </c>
      <c r="F114" s="85">
        <v>24</v>
      </c>
      <c r="G114" s="86">
        <f>F114/423</f>
        <v>5.6737588652482268E-2</v>
      </c>
      <c r="H114" s="85">
        <v>18</v>
      </c>
      <c r="I114" s="86">
        <f>H114/356</f>
        <v>5.0561797752808987E-2</v>
      </c>
      <c r="J114" s="87">
        <v>17</v>
      </c>
      <c r="K114" s="88">
        <f>J114/394</f>
        <v>4.3147208121827409E-2</v>
      </c>
      <c r="L114" s="85">
        <v>13</v>
      </c>
      <c r="M114" s="86">
        <f>L114/L182</f>
        <v>3.8123167155425221E-2</v>
      </c>
      <c r="N114" s="85">
        <v>13</v>
      </c>
      <c r="O114" s="86">
        <f>N114/423</f>
        <v>3.0732860520094562E-2</v>
      </c>
    </row>
    <row r="115" spans="1:15" x14ac:dyDescent="0.25">
      <c r="A115" s="74"/>
      <c r="B115" s="2"/>
      <c r="C115" s="2"/>
      <c r="D115" s="2"/>
      <c r="E115" s="78"/>
      <c r="F115" s="83"/>
      <c r="G115" s="84"/>
      <c r="H115" s="83"/>
      <c r="I115" s="84"/>
      <c r="J115" s="77"/>
      <c r="K115" s="78"/>
      <c r="L115" s="83"/>
      <c r="M115" s="84"/>
      <c r="N115" s="83"/>
      <c r="O115" s="84"/>
    </row>
    <row r="116" spans="1:15" x14ac:dyDescent="0.25">
      <c r="A116" s="74" t="s">
        <v>167</v>
      </c>
      <c r="B116" s="2"/>
      <c r="C116" s="2"/>
      <c r="D116" s="2">
        <v>2</v>
      </c>
      <c r="E116" s="78">
        <f>D116/391</f>
        <v>5.1150895140664966E-3</v>
      </c>
      <c r="F116" s="83">
        <v>3</v>
      </c>
      <c r="G116" s="84">
        <f>F116/423</f>
        <v>7.0921985815602835E-3</v>
      </c>
      <c r="H116" s="83">
        <v>2</v>
      </c>
      <c r="I116" s="84">
        <f>H116/356</f>
        <v>5.6179775280898875E-3</v>
      </c>
      <c r="J116" s="77">
        <v>2</v>
      </c>
      <c r="K116" s="78">
        <f>J116/394</f>
        <v>5.076142131979695E-3</v>
      </c>
      <c r="L116" s="83">
        <v>4</v>
      </c>
      <c r="M116" s="84">
        <f>L116/L182</f>
        <v>1.1730205278592375E-2</v>
      </c>
      <c r="N116" s="83">
        <v>1</v>
      </c>
      <c r="O116" s="84">
        <f>N116/423</f>
        <v>2.3640661938534278E-3</v>
      </c>
    </row>
    <row r="117" spans="1:15" x14ac:dyDescent="0.25">
      <c r="A117" s="74" t="s">
        <v>168</v>
      </c>
      <c r="B117" s="2"/>
      <c r="C117" s="2"/>
      <c r="D117" s="2">
        <v>3</v>
      </c>
      <c r="E117" s="78">
        <f>D117/391</f>
        <v>7.6726342710997444E-3</v>
      </c>
      <c r="F117" s="83">
        <v>1</v>
      </c>
      <c r="G117" s="84">
        <f>F117/423</f>
        <v>2.3640661938534278E-3</v>
      </c>
      <c r="H117" s="83">
        <v>0</v>
      </c>
      <c r="I117" s="84">
        <v>0</v>
      </c>
      <c r="J117" s="77">
        <v>1</v>
      </c>
      <c r="K117" s="78">
        <f>J117/394</f>
        <v>2.5380710659898475E-3</v>
      </c>
      <c r="L117" s="83">
        <v>0</v>
      </c>
      <c r="M117" s="84">
        <f>L117/L182</f>
        <v>0</v>
      </c>
      <c r="N117" s="83">
        <v>0</v>
      </c>
      <c r="O117" s="84">
        <f>N117/423</f>
        <v>0</v>
      </c>
    </row>
    <row r="118" spans="1:15" x14ac:dyDescent="0.25">
      <c r="A118" s="74" t="s">
        <v>169</v>
      </c>
      <c r="B118" s="2"/>
      <c r="C118" s="2"/>
      <c r="D118" s="2">
        <v>4</v>
      </c>
      <c r="E118" s="78">
        <f>D118/391</f>
        <v>1.0230179028132993E-2</v>
      </c>
      <c r="F118" s="83">
        <v>2</v>
      </c>
      <c r="G118" s="84">
        <f>F118/423</f>
        <v>4.7281323877068557E-3</v>
      </c>
      <c r="H118" s="83">
        <v>3</v>
      </c>
      <c r="I118" s="84">
        <f>H118/356</f>
        <v>8.4269662921348312E-3</v>
      </c>
      <c r="J118" s="77">
        <v>2</v>
      </c>
      <c r="K118" s="78">
        <f>J118/394</f>
        <v>5.076142131979695E-3</v>
      </c>
      <c r="L118" s="83">
        <v>2</v>
      </c>
      <c r="M118" s="84">
        <f>L118/L182</f>
        <v>5.8651026392961877E-3</v>
      </c>
      <c r="N118" s="83">
        <v>6</v>
      </c>
      <c r="O118" s="84">
        <f>N118/423</f>
        <v>1.4184397163120567E-2</v>
      </c>
    </row>
    <row r="119" spans="1:15" x14ac:dyDescent="0.25">
      <c r="A119" s="55" t="s">
        <v>24</v>
      </c>
      <c r="B119" s="2"/>
      <c r="C119" s="2"/>
      <c r="D119" s="120">
        <v>9</v>
      </c>
      <c r="E119" s="88">
        <f>D119/391</f>
        <v>2.3017902813299233E-2</v>
      </c>
      <c r="F119" s="85">
        <v>6</v>
      </c>
      <c r="G119" s="86">
        <f>F119/423</f>
        <v>1.4184397163120567E-2</v>
      </c>
      <c r="H119" s="85">
        <v>5</v>
      </c>
      <c r="I119" s="89">
        <f>H119/356</f>
        <v>1.4044943820224719E-2</v>
      </c>
      <c r="J119" s="87">
        <v>5</v>
      </c>
      <c r="K119" s="92">
        <f>J119/394</f>
        <v>1.2690355329949238E-2</v>
      </c>
      <c r="L119" s="85">
        <f>SUM(L116:L118)</f>
        <v>6</v>
      </c>
      <c r="M119" s="86">
        <f>L119/L182</f>
        <v>1.7595307917888565E-2</v>
      </c>
      <c r="N119" s="85">
        <f>SUM(N116:N118)</f>
        <v>7</v>
      </c>
      <c r="O119" s="86">
        <f>N119/423</f>
        <v>1.6548463356973995E-2</v>
      </c>
    </row>
    <row r="120" spans="1:15" x14ac:dyDescent="0.25">
      <c r="A120" s="74"/>
      <c r="B120" s="2"/>
      <c r="C120" s="2"/>
      <c r="D120" s="2"/>
      <c r="E120" s="78"/>
      <c r="F120" s="83"/>
      <c r="G120" s="84"/>
      <c r="H120" s="83"/>
      <c r="I120" s="84"/>
      <c r="J120" s="77"/>
      <c r="K120" s="78"/>
      <c r="L120" s="83"/>
      <c r="M120" s="84"/>
      <c r="N120" s="83"/>
      <c r="O120" s="84"/>
    </row>
    <row r="121" spans="1:15" x14ac:dyDescent="0.25">
      <c r="A121" s="55" t="s">
        <v>170</v>
      </c>
      <c r="B121" s="2"/>
      <c r="C121" s="2"/>
      <c r="D121" s="120">
        <f>D119+D114+D112+D108+D89</f>
        <v>94</v>
      </c>
      <c r="E121" s="88">
        <f>D121/391</f>
        <v>0.24040920716112532</v>
      </c>
      <c r="F121" s="85">
        <f>F119+F114+F112+F108+F89</f>
        <v>102</v>
      </c>
      <c r="G121" s="86">
        <f>F121/423</f>
        <v>0.24113475177304963</v>
      </c>
      <c r="H121" s="85">
        <f>H119+H114+H112+H108+H89</f>
        <v>82</v>
      </c>
      <c r="I121" s="86">
        <f>H121/356</f>
        <v>0.2303370786516854</v>
      </c>
      <c r="J121" s="87">
        <f>J119+J114+J112+J108+J89</f>
        <v>91</v>
      </c>
      <c r="K121" s="88">
        <f>J121/394</f>
        <v>0.23096446700507614</v>
      </c>
      <c r="L121" s="85">
        <f>L119+L114+L112+L108+L89</f>
        <v>99</v>
      </c>
      <c r="M121" s="86">
        <f>L121/341</f>
        <v>0.29032258064516131</v>
      </c>
      <c r="N121" s="85">
        <f>N119+N114+N112+N108+N89</f>
        <v>78</v>
      </c>
      <c r="O121" s="86">
        <f>N121/423</f>
        <v>0.18439716312056736</v>
      </c>
    </row>
    <row r="122" spans="1:15" ht="15.75" thickBot="1" x14ac:dyDescent="0.3">
      <c r="A122" s="102"/>
      <c r="B122" s="2"/>
      <c r="C122" s="2"/>
      <c r="D122" s="103"/>
      <c r="E122" s="107"/>
      <c r="F122" s="104"/>
      <c r="G122" s="105"/>
      <c r="H122" s="104"/>
      <c r="I122" s="105"/>
      <c r="J122" s="106"/>
      <c r="K122" s="107"/>
      <c r="L122" s="104"/>
      <c r="M122" s="105"/>
      <c r="N122" s="104"/>
      <c r="O122" s="105"/>
    </row>
    <row r="123" spans="1:15" ht="15.75" thickTop="1" x14ac:dyDescent="0.25">
      <c r="A123" s="74" t="s">
        <v>171</v>
      </c>
      <c r="B123" s="2"/>
      <c r="C123" s="2"/>
      <c r="D123" s="2">
        <v>2</v>
      </c>
      <c r="E123" s="78">
        <f>D123/391</f>
        <v>5.1150895140664966E-3</v>
      </c>
      <c r="F123" s="83">
        <v>0</v>
      </c>
      <c r="G123" s="84">
        <v>0</v>
      </c>
      <c r="H123" s="83">
        <v>2</v>
      </c>
      <c r="I123" s="84">
        <f>H123/356</f>
        <v>5.6179775280898875E-3</v>
      </c>
      <c r="J123" s="77">
        <v>0</v>
      </c>
      <c r="K123" s="78">
        <v>0</v>
      </c>
      <c r="L123" s="83">
        <v>1</v>
      </c>
      <c r="M123" s="84">
        <f>L123/L182</f>
        <v>2.9325513196480938E-3</v>
      </c>
      <c r="N123" s="83">
        <v>0</v>
      </c>
      <c r="O123" s="84">
        <v>0</v>
      </c>
    </row>
    <row r="124" spans="1:15" x14ac:dyDescent="0.25">
      <c r="A124" s="74" t="s">
        <v>172</v>
      </c>
      <c r="B124" s="2"/>
      <c r="C124" s="2"/>
      <c r="D124" s="2">
        <v>1</v>
      </c>
      <c r="E124" s="78">
        <f>D124/391</f>
        <v>2.5575447570332483E-3</v>
      </c>
      <c r="F124" s="83">
        <v>0</v>
      </c>
      <c r="G124" s="84">
        <v>0</v>
      </c>
      <c r="H124" s="83">
        <v>0</v>
      </c>
      <c r="I124" s="84">
        <v>0</v>
      </c>
      <c r="J124" s="77">
        <v>4</v>
      </c>
      <c r="K124" s="78">
        <f>J124/394</f>
        <v>1.015228426395939E-2</v>
      </c>
      <c r="L124" s="83">
        <v>2</v>
      </c>
      <c r="M124" s="84">
        <f>L124/L182</f>
        <v>5.8651026392961877E-3</v>
      </c>
      <c r="N124" s="83">
        <v>2</v>
      </c>
      <c r="O124" s="84">
        <v>0</v>
      </c>
    </row>
    <row r="125" spans="1:15" x14ac:dyDescent="0.25">
      <c r="A125" s="74" t="s">
        <v>173</v>
      </c>
      <c r="B125" s="2"/>
      <c r="C125" s="2"/>
      <c r="D125" s="2">
        <v>1</v>
      </c>
      <c r="E125" s="78">
        <f>D125/391</f>
        <v>2.5575447570332483E-3</v>
      </c>
      <c r="F125" s="83">
        <v>3</v>
      </c>
      <c r="G125" s="84">
        <f>F125/423</f>
        <v>7.0921985815602835E-3</v>
      </c>
      <c r="H125" s="83">
        <v>1</v>
      </c>
      <c r="I125" s="84">
        <f>H125/356</f>
        <v>2.8089887640449437E-3</v>
      </c>
      <c r="J125" s="77">
        <v>0</v>
      </c>
      <c r="K125" s="78">
        <v>0</v>
      </c>
      <c r="L125" s="83">
        <v>0</v>
      </c>
      <c r="M125" s="84">
        <v>0</v>
      </c>
      <c r="N125" s="83">
        <v>3</v>
      </c>
      <c r="O125" s="84">
        <f>N125/423</f>
        <v>7.0921985815602835E-3</v>
      </c>
    </row>
    <row r="126" spans="1:15" x14ac:dyDescent="0.25">
      <c r="A126" s="74" t="s">
        <v>174</v>
      </c>
      <c r="B126" s="2"/>
      <c r="C126" s="2"/>
      <c r="D126" s="2">
        <v>4</v>
      </c>
      <c r="E126" s="78">
        <f>D126/391</f>
        <v>1.0230179028132993E-2</v>
      </c>
      <c r="F126" s="83">
        <v>4</v>
      </c>
      <c r="G126" s="84">
        <f>F126/423</f>
        <v>9.4562647754137114E-3</v>
      </c>
      <c r="H126" s="83">
        <v>3</v>
      </c>
      <c r="I126" s="84">
        <f>H126/356</f>
        <v>8.4269662921348312E-3</v>
      </c>
      <c r="J126" s="77">
        <v>1</v>
      </c>
      <c r="K126" s="78">
        <f>J126/394</f>
        <v>2.5380710659898475E-3</v>
      </c>
      <c r="L126" s="83">
        <v>2</v>
      </c>
      <c r="M126" s="84">
        <f>L126/L182</f>
        <v>5.8651026392961877E-3</v>
      </c>
      <c r="N126" s="83">
        <v>0</v>
      </c>
      <c r="O126" s="84">
        <f>N126/423</f>
        <v>0</v>
      </c>
    </row>
    <row r="127" spans="1:15" x14ac:dyDescent="0.25">
      <c r="A127" s="55" t="s">
        <v>27</v>
      </c>
      <c r="B127" s="2"/>
      <c r="C127" s="2"/>
      <c r="D127" s="120">
        <v>8</v>
      </c>
      <c r="E127" s="88">
        <f>D127/391</f>
        <v>2.0460358056265986E-2</v>
      </c>
      <c r="F127" s="85">
        <v>7</v>
      </c>
      <c r="G127" s="86">
        <f>F127/423</f>
        <v>1.6548463356973995E-2</v>
      </c>
      <c r="H127" s="85">
        <v>6</v>
      </c>
      <c r="I127" s="89">
        <f>H127/356</f>
        <v>1.6853932584269662E-2</v>
      </c>
      <c r="J127" s="87">
        <v>5</v>
      </c>
      <c r="K127" s="92">
        <f>J127/394</f>
        <v>1.2690355329949238E-2</v>
      </c>
      <c r="L127" s="85">
        <f>SUM(L123:L126)</f>
        <v>5</v>
      </c>
      <c r="M127" s="86">
        <f>L127/L182</f>
        <v>1.466275659824047E-2</v>
      </c>
      <c r="N127" s="85">
        <f>SUM(N123:N126)</f>
        <v>5</v>
      </c>
      <c r="O127" s="86">
        <f>N127/423</f>
        <v>1.1820330969267139E-2</v>
      </c>
    </row>
    <row r="128" spans="1:15" x14ac:dyDescent="0.25">
      <c r="A128" s="74"/>
      <c r="B128" s="2"/>
      <c r="C128" s="2"/>
      <c r="D128" s="2"/>
      <c r="E128" s="78"/>
      <c r="F128" s="83"/>
      <c r="G128" s="84"/>
      <c r="H128" s="83"/>
      <c r="I128" s="84"/>
      <c r="J128" s="77"/>
      <c r="K128" s="78"/>
      <c r="L128" s="83"/>
      <c r="M128" s="84"/>
      <c r="N128" s="83"/>
      <c r="O128" s="84"/>
    </row>
    <row r="129" spans="1:15" x14ac:dyDescent="0.25">
      <c r="A129" s="54" t="s">
        <v>175</v>
      </c>
      <c r="B129" s="2"/>
      <c r="C129" s="2"/>
      <c r="D129" s="2">
        <v>5</v>
      </c>
      <c r="E129" s="78">
        <f>D129/391</f>
        <v>1.278772378516624E-2</v>
      </c>
      <c r="F129" s="83">
        <v>6</v>
      </c>
      <c r="G129" s="84">
        <f>F129/423</f>
        <v>1.4184397163120567E-2</v>
      </c>
      <c r="H129" s="83">
        <v>6</v>
      </c>
      <c r="I129" s="84">
        <f>H129/356</f>
        <v>1.6853932584269662E-2</v>
      </c>
      <c r="J129" s="77">
        <v>4</v>
      </c>
      <c r="K129" s="78">
        <f>J129/394</f>
        <v>1.015228426395939E-2</v>
      </c>
      <c r="L129" s="83">
        <v>5</v>
      </c>
      <c r="M129" s="84">
        <f>L129/L182</f>
        <v>1.466275659824047E-2</v>
      </c>
      <c r="N129" s="83">
        <v>2</v>
      </c>
      <c r="O129" s="84">
        <f>N129/423</f>
        <v>4.7281323877068557E-3</v>
      </c>
    </row>
    <row r="130" spans="1:15" x14ac:dyDescent="0.25">
      <c r="A130" s="54" t="s">
        <v>176</v>
      </c>
      <c r="B130" s="2"/>
      <c r="C130" s="2"/>
      <c r="D130" s="2">
        <v>0</v>
      </c>
      <c r="E130" s="78">
        <f>D130/391</f>
        <v>0</v>
      </c>
      <c r="F130" s="83">
        <v>0</v>
      </c>
      <c r="G130" s="84">
        <v>0</v>
      </c>
      <c r="H130" s="83">
        <v>0</v>
      </c>
      <c r="I130" s="84">
        <v>0</v>
      </c>
      <c r="J130" s="77">
        <v>0</v>
      </c>
      <c r="K130" s="78">
        <v>0</v>
      </c>
      <c r="L130" s="83">
        <v>0</v>
      </c>
      <c r="M130" s="84">
        <v>0</v>
      </c>
      <c r="N130" s="83">
        <v>0</v>
      </c>
      <c r="O130" s="84">
        <v>0</v>
      </c>
    </row>
    <row r="131" spans="1:15" x14ac:dyDescent="0.25">
      <c r="A131" s="74" t="s">
        <v>177</v>
      </c>
      <c r="B131" s="2"/>
      <c r="C131" s="2"/>
      <c r="D131" s="2">
        <v>1</v>
      </c>
      <c r="E131" s="78">
        <f>D131/391</f>
        <v>2.5575447570332483E-3</v>
      </c>
      <c r="F131" s="83">
        <v>1</v>
      </c>
      <c r="G131" s="84">
        <f>F131/423</f>
        <v>2.3640661938534278E-3</v>
      </c>
      <c r="H131" s="83">
        <v>0</v>
      </c>
      <c r="I131" s="84">
        <v>0</v>
      </c>
      <c r="J131" s="77">
        <v>0</v>
      </c>
      <c r="K131" s="78">
        <v>0</v>
      </c>
      <c r="L131" s="83">
        <v>0</v>
      </c>
      <c r="M131" s="84">
        <v>0</v>
      </c>
      <c r="N131" s="83">
        <v>1</v>
      </c>
      <c r="O131" s="84">
        <f>N131/423</f>
        <v>2.3640661938534278E-3</v>
      </c>
    </row>
    <row r="132" spans="1:15" x14ac:dyDescent="0.25">
      <c r="A132" s="55" t="s">
        <v>28</v>
      </c>
      <c r="B132" s="2"/>
      <c r="C132" s="2"/>
      <c r="D132" s="120">
        <v>6</v>
      </c>
      <c r="E132" s="88">
        <f>D132/391</f>
        <v>1.5345268542199489E-2</v>
      </c>
      <c r="F132" s="85">
        <v>7</v>
      </c>
      <c r="G132" s="86">
        <f>F132/423</f>
        <v>1.6548463356973995E-2</v>
      </c>
      <c r="H132" s="85">
        <v>6</v>
      </c>
      <c r="I132" s="89">
        <f>H132/356</f>
        <v>1.6853932584269662E-2</v>
      </c>
      <c r="J132" s="87">
        <v>4</v>
      </c>
      <c r="K132" s="92">
        <f>J132/394</f>
        <v>1.015228426395939E-2</v>
      </c>
      <c r="L132" s="85">
        <f>SUM(L129:L131)</f>
        <v>5</v>
      </c>
      <c r="M132" s="86">
        <f>L132/L182</f>
        <v>1.466275659824047E-2</v>
      </c>
      <c r="N132" s="85">
        <f>SUM(N129:N131)</f>
        <v>3</v>
      </c>
      <c r="O132" s="86">
        <f>N132/423</f>
        <v>7.0921985815602835E-3</v>
      </c>
    </row>
    <row r="133" spans="1:15" x14ac:dyDescent="0.25">
      <c r="A133" s="62"/>
      <c r="B133" s="2"/>
      <c r="C133" s="2"/>
      <c r="D133" s="2"/>
      <c r="E133" s="78"/>
      <c r="F133" s="83"/>
      <c r="G133" s="84"/>
      <c r="H133" s="83"/>
      <c r="I133" s="84"/>
      <c r="J133" s="77"/>
      <c r="K133" s="78"/>
      <c r="L133" s="83"/>
      <c r="M133" s="84"/>
      <c r="N133" s="83"/>
      <c r="O133" s="84"/>
    </row>
    <row r="134" spans="1:15" x14ac:dyDescent="0.25">
      <c r="A134" s="54" t="s">
        <v>29</v>
      </c>
      <c r="B134" s="2"/>
      <c r="C134" s="2"/>
      <c r="D134" s="2">
        <v>6</v>
      </c>
      <c r="E134" s="78">
        <f>D134/391</f>
        <v>1.5345268542199489E-2</v>
      </c>
      <c r="F134" s="83">
        <v>7</v>
      </c>
      <c r="G134" s="84">
        <f>F134/423</f>
        <v>1.6548463356973995E-2</v>
      </c>
      <c r="H134" s="83">
        <v>6</v>
      </c>
      <c r="I134" s="84">
        <f>H134/356</f>
        <v>1.6853932584269662E-2</v>
      </c>
      <c r="J134" s="77">
        <v>7</v>
      </c>
      <c r="K134" s="78">
        <f>J134/394</f>
        <v>1.7766497461928935E-2</v>
      </c>
      <c r="L134" s="83">
        <v>5</v>
      </c>
      <c r="M134" s="84">
        <f>L134/L182</f>
        <v>1.466275659824047E-2</v>
      </c>
      <c r="N134" s="83">
        <v>4</v>
      </c>
      <c r="O134" s="84">
        <f>N134/423</f>
        <v>9.4562647754137114E-3</v>
      </c>
    </row>
    <row r="135" spans="1:15" x14ac:dyDescent="0.25">
      <c r="A135" s="54" t="s">
        <v>178</v>
      </c>
      <c r="B135" s="2"/>
      <c r="C135" s="2"/>
      <c r="D135" s="2">
        <v>0</v>
      </c>
      <c r="E135" s="78">
        <f>D135/391</f>
        <v>0</v>
      </c>
      <c r="F135" s="83">
        <v>0</v>
      </c>
      <c r="G135" s="84">
        <v>0</v>
      </c>
      <c r="H135" s="83">
        <v>0</v>
      </c>
      <c r="I135" s="84">
        <v>0</v>
      </c>
      <c r="J135" s="77">
        <v>0</v>
      </c>
      <c r="K135" s="78">
        <v>0</v>
      </c>
      <c r="L135" s="83">
        <v>1</v>
      </c>
      <c r="M135" s="84">
        <f>L135/L182</f>
        <v>2.9325513196480938E-3</v>
      </c>
      <c r="N135" s="83">
        <v>1</v>
      </c>
      <c r="O135" s="84">
        <v>0</v>
      </c>
    </row>
    <row r="136" spans="1:15" x14ac:dyDescent="0.25">
      <c r="A136" s="54" t="s">
        <v>179</v>
      </c>
      <c r="B136" s="2"/>
      <c r="C136" s="2"/>
      <c r="D136" s="2">
        <v>0</v>
      </c>
      <c r="E136" s="78">
        <f>D136/391</f>
        <v>0</v>
      </c>
      <c r="F136" s="83">
        <v>0</v>
      </c>
      <c r="G136" s="84">
        <v>0</v>
      </c>
      <c r="H136" s="83">
        <v>0</v>
      </c>
      <c r="I136" s="84">
        <v>0</v>
      </c>
      <c r="J136" s="77">
        <v>0</v>
      </c>
      <c r="K136" s="78">
        <v>0</v>
      </c>
      <c r="L136" s="83">
        <v>0</v>
      </c>
      <c r="M136" s="84">
        <v>0</v>
      </c>
      <c r="N136" s="83">
        <v>0</v>
      </c>
      <c r="O136" s="84">
        <v>0</v>
      </c>
    </row>
    <row r="137" spans="1:15" x14ac:dyDescent="0.25">
      <c r="A137" s="55" t="s">
        <v>29</v>
      </c>
      <c r="B137" s="2"/>
      <c r="C137" s="2"/>
      <c r="D137" s="120">
        <v>6</v>
      </c>
      <c r="E137" s="88">
        <f>D137/391</f>
        <v>1.5345268542199489E-2</v>
      </c>
      <c r="F137" s="85">
        <v>7</v>
      </c>
      <c r="G137" s="86">
        <f>F137/423</f>
        <v>1.6548463356973995E-2</v>
      </c>
      <c r="H137" s="85">
        <v>6</v>
      </c>
      <c r="I137" s="86">
        <f>H137/356</f>
        <v>1.6853932584269662E-2</v>
      </c>
      <c r="J137" s="87">
        <v>7</v>
      </c>
      <c r="K137" s="88">
        <f>J137/394</f>
        <v>1.7766497461928935E-2</v>
      </c>
      <c r="L137" s="85">
        <f>SUM(L134:L136)</f>
        <v>6</v>
      </c>
      <c r="M137" s="86">
        <f>L137/L182</f>
        <v>1.7595307917888565E-2</v>
      </c>
      <c r="N137" s="85">
        <f>SUM(N134:N136)</f>
        <v>5</v>
      </c>
      <c r="O137" s="86">
        <f>N137/423</f>
        <v>1.1820330969267139E-2</v>
      </c>
    </row>
    <row r="138" spans="1:15" x14ac:dyDescent="0.25">
      <c r="A138" s="74"/>
      <c r="B138" s="2"/>
      <c r="C138" s="2"/>
      <c r="D138" s="2"/>
      <c r="E138" s="78"/>
      <c r="F138" s="83"/>
      <c r="G138" s="84"/>
      <c r="H138" s="83"/>
      <c r="I138" s="84"/>
      <c r="J138" s="77"/>
      <c r="K138" s="78"/>
      <c r="L138" s="83"/>
      <c r="M138" s="84"/>
      <c r="N138" s="83"/>
      <c r="O138" s="84"/>
    </row>
    <row r="139" spans="1:15" x14ac:dyDescent="0.25">
      <c r="A139" s="54" t="s">
        <v>30</v>
      </c>
      <c r="B139" s="2"/>
      <c r="C139" s="2"/>
      <c r="D139" s="2">
        <v>9</v>
      </c>
      <c r="E139" s="78">
        <f>D139/391</f>
        <v>2.3017902813299233E-2</v>
      </c>
      <c r="F139" s="83">
        <v>7</v>
      </c>
      <c r="G139" s="118">
        <f>F139/423</f>
        <v>1.6548463356973995E-2</v>
      </c>
      <c r="H139" s="83">
        <v>9</v>
      </c>
      <c r="I139" s="84">
        <f>H139/356</f>
        <v>2.5280898876404494E-2</v>
      </c>
      <c r="J139" s="77">
        <v>1</v>
      </c>
      <c r="K139" s="78">
        <f>J139/394</f>
        <v>2.5380710659898475E-3</v>
      </c>
      <c r="L139" s="83">
        <v>8</v>
      </c>
      <c r="M139" s="84">
        <f>L139/L182</f>
        <v>2.3460410557184751E-2</v>
      </c>
      <c r="N139" s="83">
        <v>3</v>
      </c>
      <c r="O139" s="118">
        <f>N139/423</f>
        <v>7.0921985815602835E-3</v>
      </c>
    </row>
    <row r="140" spans="1:15" x14ac:dyDescent="0.25">
      <c r="A140" s="54" t="s">
        <v>180</v>
      </c>
      <c r="B140" s="2"/>
      <c r="C140" s="2"/>
      <c r="D140" s="2">
        <v>0</v>
      </c>
      <c r="E140" s="78">
        <v>0</v>
      </c>
      <c r="F140" s="83">
        <v>0</v>
      </c>
      <c r="G140" s="84">
        <v>0</v>
      </c>
      <c r="H140" s="83">
        <v>1</v>
      </c>
      <c r="I140" s="84">
        <f>H140/356</f>
        <v>2.8089887640449437E-3</v>
      </c>
      <c r="J140" s="77">
        <v>7</v>
      </c>
      <c r="K140" s="78">
        <f>J140/394</f>
        <v>1.7766497461928935E-2</v>
      </c>
      <c r="L140" s="83">
        <v>0</v>
      </c>
      <c r="M140" s="84">
        <v>0</v>
      </c>
      <c r="N140" s="83">
        <v>4</v>
      </c>
      <c r="O140" s="84">
        <v>0</v>
      </c>
    </row>
    <row r="141" spans="1:15" x14ac:dyDescent="0.25">
      <c r="A141" s="135" t="s">
        <v>206</v>
      </c>
      <c r="B141" s="2"/>
      <c r="C141" s="2"/>
      <c r="D141" s="2"/>
      <c r="E141" s="78"/>
      <c r="F141" s="83"/>
      <c r="G141" s="84"/>
      <c r="H141" s="83"/>
      <c r="I141" s="84"/>
      <c r="J141" s="77"/>
      <c r="K141" s="78"/>
      <c r="L141" s="83"/>
      <c r="M141" s="84"/>
      <c r="N141" s="83">
        <v>0</v>
      </c>
      <c r="O141" s="84"/>
    </row>
    <row r="142" spans="1:15" x14ac:dyDescent="0.25">
      <c r="A142" s="63" t="s">
        <v>181</v>
      </c>
      <c r="B142" s="2"/>
      <c r="C142" s="2"/>
      <c r="D142" s="120">
        <v>9</v>
      </c>
      <c r="E142" s="88">
        <f>D142/391</f>
        <v>2.3017902813299233E-2</v>
      </c>
      <c r="F142" s="85">
        <v>7</v>
      </c>
      <c r="G142" s="86">
        <f>F142/423</f>
        <v>1.6548463356973995E-2</v>
      </c>
      <c r="H142" s="85">
        <v>10</v>
      </c>
      <c r="I142" s="86">
        <f>H142/356</f>
        <v>2.8089887640449437E-2</v>
      </c>
      <c r="J142" s="87">
        <v>8</v>
      </c>
      <c r="K142" s="88">
        <f>J142/394</f>
        <v>2.030456852791878E-2</v>
      </c>
      <c r="L142" s="85">
        <f>SUM(L139:L140)</f>
        <v>8</v>
      </c>
      <c r="M142" s="86">
        <f>L142/L182</f>
        <v>2.3460410557184751E-2</v>
      </c>
      <c r="N142" s="85">
        <f>SUM(N139:N141)</f>
        <v>7</v>
      </c>
      <c r="O142" s="86">
        <f>N142/423</f>
        <v>1.6548463356973995E-2</v>
      </c>
    </row>
    <row r="143" spans="1:15" x14ac:dyDescent="0.25">
      <c r="A143" s="74"/>
      <c r="B143" s="2"/>
      <c r="C143" s="2"/>
      <c r="D143" s="2"/>
      <c r="E143" s="78"/>
      <c r="F143" s="83"/>
      <c r="G143" s="84"/>
      <c r="H143" s="83"/>
      <c r="I143" s="84"/>
      <c r="J143" s="77"/>
      <c r="K143" s="78"/>
      <c r="L143" s="83"/>
      <c r="M143" s="84"/>
      <c r="N143" s="83"/>
      <c r="O143" s="84"/>
    </row>
    <row r="144" spans="1:15" x14ac:dyDescent="0.25">
      <c r="A144" s="55" t="s">
        <v>31</v>
      </c>
      <c r="B144" s="2"/>
      <c r="C144" s="2"/>
      <c r="D144" s="120">
        <v>2</v>
      </c>
      <c r="E144" s="88">
        <f>D144/391</f>
        <v>5.1150895140664966E-3</v>
      </c>
      <c r="F144" s="85">
        <v>0</v>
      </c>
      <c r="G144" s="86">
        <v>0</v>
      </c>
      <c r="H144" s="85">
        <v>0</v>
      </c>
      <c r="I144" s="86">
        <v>0</v>
      </c>
      <c r="J144" s="87">
        <v>1</v>
      </c>
      <c r="K144" s="88">
        <f>J144/394</f>
        <v>2.5380710659898475E-3</v>
      </c>
      <c r="L144" s="85">
        <v>0</v>
      </c>
      <c r="M144" s="86">
        <v>0</v>
      </c>
      <c r="N144" s="85">
        <v>1</v>
      </c>
      <c r="O144" s="86">
        <v>0</v>
      </c>
    </row>
    <row r="145" spans="1:15" x14ac:dyDescent="0.25">
      <c r="A145" s="74"/>
      <c r="B145" s="2"/>
      <c r="C145" s="2"/>
      <c r="D145" s="2"/>
      <c r="E145" s="78"/>
      <c r="F145" s="83"/>
      <c r="G145" s="84"/>
      <c r="H145" s="83"/>
      <c r="I145" s="84"/>
      <c r="J145" s="77"/>
      <c r="K145" s="78"/>
      <c r="L145" s="83"/>
      <c r="M145" s="84"/>
      <c r="N145" s="83"/>
      <c r="O145" s="84"/>
    </row>
    <row r="146" spans="1:15" x14ac:dyDescent="0.25">
      <c r="A146" s="55" t="s">
        <v>182</v>
      </c>
      <c r="B146" s="2"/>
      <c r="C146" s="2"/>
      <c r="D146" s="120">
        <v>0</v>
      </c>
      <c r="E146" s="88">
        <v>0</v>
      </c>
      <c r="F146" s="85">
        <v>0</v>
      </c>
      <c r="G146" s="86">
        <v>0</v>
      </c>
      <c r="H146" s="85">
        <v>0</v>
      </c>
      <c r="I146" s="89">
        <v>0</v>
      </c>
      <c r="J146" s="87">
        <v>1</v>
      </c>
      <c r="K146" s="92">
        <f>J146/394</f>
        <v>2.5380710659898475E-3</v>
      </c>
      <c r="L146" s="85">
        <v>0</v>
      </c>
      <c r="M146" s="86">
        <v>0</v>
      </c>
      <c r="N146" s="85">
        <v>0</v>
      </c>
      <c r="O146" s="86">
        <v>0</v>
      </c>
    </row>
    <row r="147" spans="1:15" x14ac:dyDescent="0.25">
      <c r="A147" s="62"/>
      <c r="B147" s="2"/>
      <c r="C147" s="2"/>
      <c r="D147" s="2"/>
      <c r="E147" s="78"/>
      <c r="F147" s="83"/>
      <c r="G147" s="84"/>
      <c r="H147" s="83"/>
      <c r="I147" s="84"/>
      <c r="J147" s="77"/>
      <c r="K147" s="78"/>
      <c r="L147" s="83"/>
      <c r="M147" s="84"/>
      <c r="N147" s="83"/>
      <c r="O147" s="84"/>
    </row>
    <row r="148" spans="1:15" x14ac:dyDescent="0.25">
      <c r="A148" s="54" t="s">
        <v>183</v>
      </c>
      <c r="B148" s="2"/>
      <c r="C148" s="2"/>
      <c r="D148" s="2">
        <v>4</v>
      </c>
      <c r="E148" s="78">
        <f>D148/391</f>
        <v>1.0230179028132993E-2</v>
      </c>
      <c r="F148" s="83">
        <v>1</v>
      </c>
      <c r="G148" s="84">
        <f>F148/423</f>
        <v>2.3640661938534278E-3</v>
      </c>
      <c r="H148" s="83">
        <v>0</v>
      </c>
      <c r="I148" s="84">
        <v>0</v>
      </c>
      <c r="J148" s="77">
        <v>0</v>
      </c>
      <c r="K148" s="78">
        <v>0</v>
      </c>
      <c r="L148" s="83">
        <v>2</v>
      </c>
      <c r="M148" s="84">
        <f>L148/L182</f>
        <v>5.8651026392961877E-3</v>
      </c>
      <c r="N148" s="83">
        <v>1</v>
      </c>
      <c r="O148" s="84">
        <f>N148/423</f>
        <v>2.3640661938534278E-3</v>
      </c>
    </row>
    <row r="149" spans="1:15" x14ac:dyDescent="0.25">
      <c r="A149" s="54" t="s">
        <v>184</v>
      </c>
      <c r="B149" s="2"/>
      <c r="C149" s="2"/>
      <c r="D149" s="2">
        <v>2</v>
      </c>
      <c r="E149" s="78">
        <f>D149/391</f>
        <v>5.1150895140664966E-3</v>
      </c>
      <c r="F149" s="83">
        <v>2</v>
      </c>
      <c r="G149" s="84">
        <f>F149/423</f>
        <v>4.7281323877068557E-3</v>
      </c>
      <c r="H149" s="83">
        <v>0</v>
      </c>
      <c r="I149" s="84">
        <v>0</v>
      </c>
      <c r="J149" s="77">
        <v>0</v>
      </c>
      <c r="K149" s="78">
        <v>0</v>
      </c>
      <c r="L149" s="83">
        <v>0</v>
      </c>
      <c r="M149" s="84">
        <v>0</v>
      </c>
      <c r="N149" s="83">
        <v>0</v>
      </c>
      <c r="O149" s="84">
        <f>N149/423</f>
        <v>0</v>
      </c>
    </row>
    <row r="150" spans="1:15" x14ac:dyDescent="0.25">
      <c r="A150" s="54" t="s">
        <v>185</v>
      </c>
      <c r="B150" s="2"/>
      <c r="C150" s="2"/>
      <c r="D150" s="2">
        <v>0</v>
      </c>
      <c r="E150" s="78">
        <v>0</v>
      </c>
      <c r="F150" s="83">
        <v>2</v>
      </c>
      <c r="G150" s="84">
        <f>-F150/423</f>
        <v>-4.7281323877068557E-3</v>
      </c>
      <c r="H150" s="83">
        <v>2</v>
      </c>
      <c r="I150" s="84">
        <f>H150/356</f>
        <v>5.6179775280898875E-3</v>
      </c>
      <c r="J150" s="77">
        <v>3</v>
      </c>
      <c r="K150" s="78">
        <f>J150/394</f>
        <v>7.6142131979695434E-3</v>
      </c>
      <c r="L150" s="83">
        <v>0</v>
      </c>
      <c r="M150" s="84">
        <v>0</v>
      </c>
      <c r="N150" s="83">
        <v>0</v>
      </c>
      <c r="O150" s="84">
        <f>-N150/423</f>
        <v>0</v>
      </c>
    </row>
    <row r="151" spans="1:15" x14ac:dyDescent="0.25">
      <c r="A151" s="54" t="s">
        <v>186</v>
      </c>
      <c r="B151" s="2"/>
      <c r="C151" s="2"/>
      <c r="D151" s="2">
        <v>0</v>
      </c>
      <c r="E151" s="78">
        <v>0</v>
      </c>
      <c r="F151" s="83">
        <v>0</v>
      </c>
      <c r="G151" s="84">
        <v>0</v>
      </c>
      <c r="H151" s="83">
        <v>0</v>
      </c>
      <c r="I151" s="84">
        <v>0</v>
      </c>
      <c r="J151" s="77">
        <v>0</v>
      </c>
      <c r="K151" s="78">
        <v>0</v>
      </c>
      <c r="L151" s="83">
        <v>0</v>
      </c>
      <c r="M151" s="84">
        <v>0</v>
      </c>
      <c r="N151" s="83">
        <v>0</v>
      </c>
      <c r="O151" s="84">
        <v>0</v>
      </c>
    </row>
    <row r="152" spans="1:15" x14ac:dyDescent="0.25">
      <c r="A152" s="55" t="s">
        <v>34</v>
      </c>
      <c r="B152" s="2"/>
      <c r="C152" s="2"/>
      <c r="D152" s="120">
        <v>6</v>
      </c>
      <c r="E152" s="88">
        <f>D152/391</f>
        <v>1.5345268542199489E-2</v>
      </c>
      <c r="F152" s="85">
        <v>5</v>
      </c>
      <c r="G152" s="86">
        <f>F152/423</f>
        <v>1.1820330969267139E-2</v>
      </c>
      <c r="H152" s="85">
        <v>2</v>
      </c>
      <c r="I152" s="86">
        <f>H152/356</f>
        <v>5.6179775280898875E-3</v>
      </c>
      <c r="J152" s="87">
        <v>3</v>
      </c>
      <c r="K152" s="88">
        <f>J152/394</f>
        <v>7.6142131979695434E-3</v>
      </c>
      <c r="L152" s="85">
        <v>2</v>
      </c>
      <c r="M152" s="86">
        <f>L152/L182</f>
        <v>5.8651026392961877E-3</v>
      </c>
      <c r="N152" s="85">
        <f>SUM(N148:N151)</f>
        <v>1</v>
      </c>
      <c r="O152" s="86">
        <f>N152/423</f>
        <v>2.3640661938534278E-3</v>
      </c>
    </row>
    <row r="153" spans="1:15" x14ac:dyDescent="0.25">
      <c r="A153" s="74"/>
      <c r="B153" s="2"/>
      <c r="C153" s="2"/>
      <c r="D153" s="2"/>
      <c r="E153" s="78"/>
      <c r="F153" s="83"/>
      <c r="G153" s="84"/>
      <c r="H153" s="83"/>
      <c r="I153" s="84"/>
      <c r="J153" s="77"/>
      <c r="K153" s="78"/>
      <c r="L153" s="83"/>
      <c r="M153" s="84"/>
      <c r="N153" s="83"/>
      <c r="O153" s="84"/>
    </row>
    <row r="154" spans="1:15" x14ac:dyDescent="0.25">
      <c r="A154" s="74" t="s">
        <v>187</v>
      </c>
      <c r="B154" s="2"/>
      <c r="C154" s="2"/>
      <c r="D154" s="2">
        <v>0</v>
      </c>
      <c r="E154" s="78">
        <v>0</v>
      </c>
      <c r="F154" s="83">
        <v>0</v>
      </c>
      <c r="G154" s="84">
        <v>0</v>
      </c>
      <c r="H154" s="83">
        <v>0</v>
      </c>
      <c r="I154" s="84">
        <v>0</v>
      </c>
      <c r="J154" s="77">
        <v>0</v>
      </c>
      <c r="K154" s="78">
        <v>0</v>
      </c>
      <c r="L154" s="83">
        <v>0</v>
      </c>
      <c r="M154" s="84">
        <v>0</v>
      </c>
      <c r="N154" s="83">
        <v>0</v>
      </c>
      <c r="O154" s="84">
        <v>0</v>
      </c>
    </row>
    <row r="155" spans="1:15" x14ac:dyDescent="0.25">
      <c r="A155" s="74" t="s">
        <v>188</v>
      </c>
      <c r="B155" s="2"/>
      <c r="C155" s="2"/>
      <c r="D155" s="2">
        <v>1</v>
      </c>
      <c r="E155" s="78">
        <f>D155/391</f>
        <v>2.5575447570332483E-3</v>
      </c>
      <c r="F155" s="83">
        <v>1</v>
      </c>
      <c r="G155" s="84">
        <f>F155/423</f>
        <v>2.3640661938534278E-3</v>
      </c>
      <c r="H155" s="83">
        <v>1</v>
      </c>
      <c r="I155" s="84">
        <f>H155/356</f>
        <v>2.8089887640449437E-3</v>
      </c>
      <c r="J155" s="77">
        <v>0</v>
      </c>
      <c r="K155" s="78">
        <v>0</v>
      </c>
      <c r="L155" s="83">
        <v>0</v>
      </c>
      <c r="M155" s="84">
        <v>0</v>
      </c>
      <c r="N155" s="83">
        <v>1</v>
      </c>
      <c r="O155" s="84">
        <f>N155/423</f>
        <v>2.3640661938534278E-3</v>
      </c>
    </row>
    <row r="156" spans="1:15" x14ac:dyDescent="0.25">
      <c r="A156" s="74" t="s">
        <v>189</v>
      </c>
      <c r="B156" s="2"/>
      <c r="C156" s="2"/>
      <c r="D156" s="2">
        <v>1</v>
      </c>
      <c r="E156" s="78">
        <f>D156/391</f>
        <v>2.5575447570332483E-3</v>
      </c>
      <c r="F156" s="83">
        <v>1</v>
      </c>
      <c r="G156" s="84">
        <f>F156/423</f>
        <v>2.3640661938534278E-3</v>
      </c>
      <c r="H156" s="83">
        <v>1</v>
      </c>
      <c r="I156" s="84">
        <f>H156/356</f>
        <v>2.8089887640449437E-3</v>
      </c>
      <c r="J156" s="77">
        <v>0</v>
      </c>
      <c r="K156" s="78">
        <v>0</v>
      </c>
      <c r="L156" s="83">
        <v>2</v>
      </c>
      <c r="M156" s="84">
        <f>L156/L182</f>
        <v>5.8651026392961877E-3</v>
      </c>
      <c r="N156" s="83">
        <v>1</v>
      </c>
      <c r="O156" s="84">
        <f>N156/423</f>
        <v>2.3640661938534278E-3</v>
      </c>
    </row>
    <row r="157" spans="1:15" x14ac:dyDescent="0.25">
      <c r="A157" s="74" t="s">
        <v>190</v>
      </c>
      <c r="B157" s="2"/>
      <c r="C157" s="2"/>
      <c r="D157" s="2">
        <v>2</v>
      </c>
      <c r="E157" s="78">
        <f>D157/391</f>
        <v>5.1150895140664966E-3</v>
      </c>
      <c r="F157" s="83">
        <v>2</v>
      </c>
      <c r="G157" s="84">
        <f>F157/423</f>
        <v>4.7281323877068557E-3</v>
      </c>
      <c r="H157" s="83">
        <v>1</v>
      </c>
      <c r="I157" s="84">
        <f>H157/356</f>
        <v>2.8089887640449437E-3</v>
      </c>
      <c r="J157" s="77">
        <v>2</v>
      </c>
      <c r="K157" s="78">
        <f>J157/394</f>
        <v>5.076142131979695E-3</v>
      </c>
      <c r="L157" s="83">
        <v>3</v>
      </c>
      <c r="M157" s="84">
        <f>L157/L182</f>
        <v>8.7976539589442824E-3</v>
      </c>
      <c r="N157" s="83">
        <v>1</v>
      </c>
      <c r="O157" s="84">
        <f>N157/423</f>
        <v>2.3640661938534278E-3</v>
      </c>
    </row>
    <row r="158" spans="1:15" x14ac:dyDescent="0.25">
      <c r="A158" s="74" t="s">
        <v>191</v>
      </c>
      <c r="B158" s="2"/>
      <c r="C158" s="2"/>
      <c r="D158" s="2">
        <v>2</v>
      </c>
      <c r="E158" s="78">
        <f>D158/391</f>
        <v>5.1150895140664966E-3</v>
      </c>
      <c r="F158" s="83">
        <v>0</v>
      </c>
      <c r="G158" s="84">
        <v>0</v>
      </c>
      <c r="H158" s="83">
        <v>1</v>
      </c>
      <c r="I158" s="84">
        <f>H158/356</f>
        <v>2.8089887640449437E-3</v>
      </c>
      <c r="J158" s="77">
        <v>0</v>
      </c>
      <c r="K158" s="78">
        <v>0</v>
      </c>
      <c r="L158" s="83">
        <v>1</v>
      </c>
      <c r="M158" s="84">
        <f>L158/L182</f>
        <v>2.9325513196480938E-3</v>
      </c>
      <c r="N158" s="83">
        <v>1</v>
      </c>
      <c r="O158" s="84">
        <v>0</v>
      </c>
    </row>
    <row r="159" spans="1:15" x14ac:dyDescent="0.25">
      <c r="A159" s="55" t="s">
        <v>33</v>
      </c>
      <c r="B159" s="2"/>
      <c r="C159" s="2"/>
      <c r="D159" s="120">
        <v>6</v>
      </c>
      <c r="E159" s="88">
        <f>D159/391</f>
        <v>1.5345268542199489E-2</v>
      </c>
      <c r="F159" s="85">
        <v>4</v>
      </c>
      <c r="G159" s="86">
        <f>F159/423</f>
        <v>9.4562647754137114E-3</v>
      </c>
      <c r="H159" s="85">
        <v>4</v>
      </c>
      <c r="I159" s="89">
        <f>H159/356</f>
        <v>1.1235955056179775E-2</v>
      </c>
      <c r="J159" s="87">
        <v>2</v>
      </c>
      <c r="K159" s="92">
        <f>J159/394</f>
        <v>5.076142131979695E-3</v>
      </c>
      <c r="L159" s="85">
        <f>SUM(L154:L158)</f>
        <v>6</v>
      </c>
      <c r="M159" s="86">
        <f>L159/L182</f>
        <v>1.7595307917888565E-2</v>
      </c>
      <c r="N159" s="85">
        <f>SUM(N154:N158)</f>
        <v>4</v>
      </c>
      <c r="O159" s="86">
        <f>N159/423</f>
        <v>9.4562647754137114E-3</v>
      </c>
    </row>
    <row r="160" spans="1:15" x14ac:dyDescent="0.25">
      <c r="A160" s="74"/>
      <c r="B160" s="2"/>
      <c r="C160" s="2"/>
      <c r="D160" s="2"/>
      <c r="E160" s="78"/>
      <c r="F160" s="83"/>
      <c r="G160" s="84"/>
      <c r="H160" s="83"/>
      <c r="I160" s="84"/>
      <c r="J160" s="77"/>
      <c r="K160" s="78"/>
      <c r="L160" s="83"/>
      <c r="M160" s="84"/>
      <c r="N160" s="83"/>
      <c r="O160" s="84"/>
    </row>
    <row r="161" spans="1:15" x14ac:dyDescent="0.25">
      <c r="A161" s="55" t="s">
        <v>192</v>
      </c>
      <c r="B161" s="2"/>
      <c r="C161" s="2"/>
      <c r="D161" s="120">
        <f>D159+D152+D146+D144+D142+D137+D132+D127</f>
        <v>43</v>
      </c>
      <c r="E161" s="88">
        <f>D161/391</f>
        <v>0.10997442455242967</v>
      </c>
      <c r="F161" s="85">
        <f>F159+F152+F146+F144+F142+F137+F132+F127</f>
        <v>37</v>
      </c>
      <c r="G161" s="86">
        <f>F161/423</f>
        <v>8.7470449172576833E-2</v>
      </c>
      <c r="H161" s="85">
        <f>H159+H152+H146+H144+H142+H137+H132+H127</f>
        <v>34</v>
      </c>
      <c r="I161" s="86">
        <f>H161/356</f>
        <v>9.5505617977528087E-2</v>
      </c>
      <c r="J161" s="87">
        <f>J159+J152+J146+J144+J142+J137+J132+J127</f>
        <v>31</v>
      </c>
      <c r="K161" s="88">
        <f>J161/394</f>
        <v>7.8680203045685279E-2</v>
      </c>
      <c r="L161" s="85">
        <f>L159+L152+L146+L144+L142+L137+L132+L127</f>
        <v>32</v>
      </c>
      <c r="M161" s="86">
        <f>L161/341</f>
        <v>9.3841642228739003E-2</v>
      </c>
      <c r="N161" s="85">
        <f>N159+N152+N146+N144+N142+N137+N132+N127</f>
        <v>26</v>
      </c>
      <c r="O161" s="86">
        <f>N161/423</f>
        <v>6.1465721040189124E-2</v>
      </c>
    </row>
    <row r="162" spans="1:15" ht="15.75" thickBot="1" x14ac:dyDescent="0.3">
      <c r="A162" s="108"/>
      <c r="B162" s="2"/>
      <c r="C162" s="2"/>
      <c r="D162" s="103"/>
      <c r="E162" s="107"/>
      <c r="F162" s="104"/>
      <c r="G162" s="105"/>
      <c r="H162" s="104"/>
      <c r="I162" s="105"/>
      <c r="J162" s="106"/>
      <c r="K162" s="107"/>
      <c r="L162" s="104"/>
      <c r="M162" s="105"/>
      <c r="N162" s="104"/>
      <c r="O162" s="105"/>
    </row>
    <row r="163" spans="1:15" ht="15.75" thickTop="1" x14ac:dyDescent="0.25">
      <c r="A163" s="74"/>
      <c r="B163" s="2"/>
      <c r="C163" s="2"/>
      <c r="D163" s="2"/>
      <c r="E163" s="78"/>
      <c r="F163" s="83"/>
      <c r="G163" s="84"/>
      <c r="H163" s="83"/>
      <c r="I163" s="84"/>
      <c r="J163" s="77"/>
      <c r="K163" s="78"/>
      <c r="L163" s="83"/>
      <c r="M163" s="84"/>
      <c r="N163" s="83"/>
      <c r="O163" s="84"/>
    </row>
    <row r="164" spans="1:15" x14ac:dyDescent="0.25">
      <c r="A164" s="56" t="s">
        <v>193</v>
      </c>
      <c r="B164" s="2"/>
      <c r="C164" s="2"/>
      <c r="D164" s="2">
        <v>5</v>
      </c>
      <c r="E164" s="78">
        <f>D164/391</f>
        <v>1.278772378516624E-2</v>
      </c>
      <c r="F164" s="83">
        <v>5</v>
      </c>
      <c r="G164" s="84">
        <f>F164/423</f>
        <v>1.1820330969267139E-2</v>
      </c>
      <c r="H164" s="83">
        <v>7</v>
      </c>
      <c r="I164" s="84">
        <f>H164/H182</f>
        <v>1.9662921348314606E-2</v>
      </c>
      <c r="J164" s="77">
        <v>5</v>
      </c>
      <c r="K164" s="78">
        <f>J164/J182</f>
        <v>1.2690355329949238E-2</v>
      </c>
      <c r="L164" s="83">
        <v>9</v>
      </c>
      <c r="M164" s="84">
        <f>L164/L182</f>
        <v>2.6392961876832845E-2</v>
      </c>
      <c r="N164" s="83">
        <v>9</v>
      </c>
      <c r="O164" s="84">
        <f>N164/423</f>
        <v>2.1276595744680851E-2</v>
      </c>
    </row>
    <row r="165" spans="1:15" x14ac:dyDescent="0.25">
      <c r="A165" s="56" t="s">
        <v>194</v>
      </c>
      <c r="B165" s="2"/>
      <c r="C165" s="2"/>
      <c r="D165" s="2">
        <v>0</v>
      </c>
      <c r="E165" s="78">
        <v>0</v>
      </c>
      <c r="F165" s="83">
        <v>0</v>
      </c>
      <c r="G165" s="84">
        <v>0</v>
      </c>
      <c r="H165" s="83">
        <v>0</v>
      </c>
      <c r="I165" s="84">
        <v>0</v>
      </c>
      <c r="J165" s="77">
        <v>0</v>
      </c>
      <c r="K165" s="78">
        <v>0</v>
      </c>
      <c r="L165" s="83">
        <v>1</v>
      </c>
      <c r="M165" s="84">
        <f>L165/L182</f>
        <v>2.9325513196480938E-3</v>
      </c>
      <c r="N165" s="83">
        <v>0</v>
      </c>
      <c r="O165" s="84">
        <v>0</v>
      </c>
    </row>
    <row r="166" spans="1:15" x14ac:dyDescent="0.25">
      <c r="A166" s="58" t="s">
        <v>41</v>
      </c>
      <c r="B166" s="2"/>
      <c r="C166" s="2"/>
      <c r="D166" s="120">
        <v>5</v>
      </c>
      <c r="E166" s="88">
        <f>D166/391</f>
        <v>1.278772378516624E-2</v>
      </c>
      <c r="F166" s="85">
        <v>5</v>
      </c>
      <c r="G166" s="86">
        <f>F166/423</f>
        <v>1.1820330969267139E-2</v>
      </c>
      <c r="H166" s="85">
        <v>7</v>
      </c>
      <c r="I166" s="86">
        <f>H166/H182</f>
        <v>1.9662921348314606E-2</v>
      </c>
      <c r="J166" s="87">
        <v>5</v>
      </c>
      <c r="K166" s="88">
        <f>J166/J182</f>
        <v>1.2690355329949238E-2</v>
      </c>
      <c r="L166" s="85">
        <f>SUM(L164:L165)</f>
        <v>10</v>
      </c>
      <c r="M166" s="86">
        <f>L166/L182</f>
        <v>2.932551319648094E-2</v>
      </c>
      <c r="N166" s="85">
        <f>SUM(N164:N165)</f>
        <v>9</v>
      </c>
      <c r="O166" s="86">
        <f>N166/423</f>
        <v>2.1276595744680851E-2</v>
      </c>
    </row>
    <row r="167" spans="1:15" x14ac:dyDescent="0.25">
      <c r="A167" s="74"/>
      <c r="B167" s="2"/>
      <c r="C167" s="2"/>
      <c r="D167" s="2"/>
      <c r="E167" s="78"/>
      <c r="F167" s="83"/>
      <c r="G167" s="84"/>
      <c r="H167" s="83"/>
      <c r="I167" s="84"/>
      <c r="J167" s="77"/>
      <c r="K167" s="78"/>
      <c r="L167" s="83"/>
      <c r="M167" s="84"/>
      <c r="N167" s="83"/>
      <c r="O167" s="84"/>
    </row>
    <row r="168" spans="1:15" x14ac:dyDescent="0.25">
      <c r="A168" s="54" t="s">
        <v>195</v>
      </c>
      <c r="B168" s="2"/>
      <c r="C168" s="2"/>
      <c r="D168" s="2">
        <v>2</v>
      </c>
      <c r="E168" s="78">
        <f>D168/391</f>
        <v>5.1150895140664966E-3</v>
      </c>
      <c r="F168" s="83">
        <v>3</v>
      </c>
      <c r="G168" s="84">
        <f>F168/423</f>
        <v>7.0921985815602835E-3</v>
      </c>
      <c r="H168" s="83">
        <v>4</v>
      </c>
      <c r="I168" s="84"/>
      <c r="J168" s="77">
        <v>2</v>
      </c>
      <c r="K168" s="78">
        <f>J168/J182</f>
        <v>5.076142131979695E-3</v>
      </c>
      <c r="L168" s="83">
        <v>1</v>
      </c>
      <c r="M168" s="84">
        <f>L168/L182</f>
        <v>2.9325513196480938E-3</v>
      </c>
      <c r="N168" s="83">
        <v>4</v>
      </c>
      <c r="O168" s="84">
        <f>N168/423</f>
        <v>9.4562647754137114E-3</v>
      </c>
    </row>
    <row r="169" spans="1:15" x14ac:dyDescent="0.25">
      <c r="A169" s="64" t="s">
        <v>196</v>
      </c>
      <c r="B169" s="2"/>
      <c r="C169" s="2"/>
      <c r="D169" s="2">
        <v>2</v>
      </c>
      <c r="E169" s="78">
        <f>D169/391</f>
        <v>5.1150895140664966E-3</v>
      </c>
      <c r="F169" s="83">
        <v>5</v>
      </c>
      <c r="G169" s="84">
        <f>F169/423</f>
        <v>1.1820330969267139E-2</v>
      </c>
      <c r="H169" s="83">
        <v>4</v>
      </c>
      <c r="I169" s="84"/>
      <c r="J169" s="77">
        <v>11</v>
      </c>
      <c r="K169" s="78">
        <f>J169/J182</f>
        <v>2.7918781725888325E-2</v>
      </c>
      <c r="L169" s="83">
        <v>5</v>
      </c>
      <c r="M169" s="84">
        <f>L169/L182</f>
        <v>1.466275659824047E-2</v>
      </c>
      <c r="N169" s="83">
        <v>10</v>
      </c>
      <c r="O169" s="84">
        <f>N169/423</f>
        <v>2.3640661938534278E-2</v>
      </c>
    </row>
    <row r="170" spans="1:15" x14ac:dyDescent="0.25">
      <c r="A170" s="55" t="s">
        <v>21</v>
      </c>
      <c r="B170" s="2"/>
      <c r="C170" s="2"/>
      <c r="D170" s="120">
        <v>4</v>
      </c>
      <c r="E170" s="88">
        <f>D170/391</f>
        <v>1.0230179028132993E-2</v>
      </c>
      <c r="F170" s="85">
        <v>8</v>
      </c>
      <c r="G170" s="86">
        <f>F170/423</f>
        <v>1.8912529550827423E-2</v>
      </c>
      <c r="H170" s="85">
        <v>8</v>
      </c>
      <c r="I170" s="86">
        <f>H170/H182</f>
        <v>2.247191011235955E-2</v>
      </c>
      <c r="J170" s="87">
        <v>13</v>
      </c>
      <c r="K170" s="88">
        <f>J170/J182</f>
        <v>3.2994923857868022E-2</v>
      </c>
      <c r="L170" s="85">
        <f>SUM(L168:L169)</f>
        <v>6</v>
      </c>
      <c r="M170" s="86">
        <f>L170/L182</f>
        <v>1.7595307917888565E-2</v>
      </c>
      <c r="N170" s="85">
        <f>SUM(N168:N169)</f>
        <v>14</v>
      </c>
      <c r="O170" s="86">
        <f>N170/423</f>
        <v>3.309692671394799E-2</v>
      </c>
    </row>
    <row r="171" spans="1:15" x14ac:dyDescent="0.25">
      <c r="A171" s="74"/>
      <c r="B171" s="2"/>
      <c r="C171" s="2"/>
      <c r="D171" s="2"/>
      <c r="E171" s="78"/>
      <c r="F171" s="83"/>
      <c r="G171" s="84"/>
      <c r="H171" s="83"/>
      <c r="I171" s="84"/>
      <c r="J171" s="77"/>
      <c r="K171" s="78"/>
      <c r="L171" s="83"/>
      <c r="M171" s="84"/>
      <c r="N171" s="83"/>
      <c r="O171" s="84"/>
    </row>
    <row r="172" spans="1:15" x14ac:dyDescent="0.25">
      <c r="A172" s="55" t="s">
        <v>37</v>
      </c>
      <c r="B172" s="2"/>
      <c r="C172" s="2"/>
      <c r="D172" s="120">
        <v>7</v>
      </c>
      <c r="E172" s="88">
        <f>D172/391</f>
        <v>1.7902813299232736E-2</v>
      </c>
      <c r="F172" s="85">
        <v>5</v>
      </c>
      <c r="G172" s="86">
        <f>F172/423</f>
        <v>1.1820330969267139E-2</v>
      </c>
      <c r="H172" s="85">
        <v>5</v>
      </c>
      <c r="I172" s="86">
        <f>H172/H182</f>
        <v>1.4044943820224719E-2</v>
      </c>
      <c r="J172" s="87">
        <v>5</v>
      </c>
      <c r="K172" s="88">
        <f>J172/J182</f>
        <v>1.2690355329949238E-2</v>
      </c>
      <c r="L172" s="85">
        <v>4</v>
      </c>
      <c r="M172" s="86">
        <f>L172/L182</f>
        <v>1.1730205278592375E-2</v>
      </c>
      <c r="N172" s="85">
        <v>0</v>
      </c>
      <c r="O172" s="86">
        <f>N172/423</f>
        <v>0</v>
      </c>
    </row>
    <row r="173" spans="1:15" x14ac:dyDescent="0.25">
      <c r="A173" s="74"/>
      <c r="B173" s="2"/>
      <c r="C173" s="2"/>
      <c r="D173" s="2"/>
      <c r="E173" s="78"/>
      <c r="F173" s="83"/>
      <c r="G173" s="84"/>
      <c r="H173" s="83"/>
      <c r="I173" s="84"/>
      <c r="J173" s="77"/>
      <c r="K173" s="78"/>
      <c r="L173" s="83"/>
      <c r="M173" s="84"/>
      <c r="N173" s="83"/>
      <c r="O173" s="84"/>
    </row>
    <row r="174" spans="1:15" x14ac:dyDescent="0.25">
      <c r="A174" s="55" t="s">
        <v>38</v>
      </c>
      <c r="B174" s="2"/>
      <c r="C174" s="2"/>
      <c r="D174" s="120">
        <v>1</v>
      </c>
      <c r="E174" s="88">
        <f>D174/391</f>
        <v>2.5575447570332483E-3</v>
      </c>
      <c r="F174" s="85">
        <v>4</v>
      </c>
      <c r="G174" s="86">
        <f>F174/423</f>
        <v>9.4562647754137114E-3</v>
      </c>
      <c r="H174" s="85">
        <v>1</v>
      </c>
      <c r="I174" s="86">
        <f>H174/H182</f>
        <v>2.8089887640449437E-3</v>
      </c>
      <c r="J174" s="87">
        <v>5</v>
      </c>
      <c r="K174" s="88">
        <f>J174/J182</f>
        <v>1.2690355329949238E-2</v>
      </c>
      <c r="L174" s="85">
        <v>1</v>
      </c>
      <c r="M174" s="86">
        <f>L174/L182</f>
        <v>2.9325513196480938E-3</v>
      </c>
      <c r="N174" s="85">
        <v>3</v>
      </c>
      <c r="O174" s="86">
        <f>N174/423</f>
        <v>7.0921985815602835E-3</v>
      </c>
    </row>
    <row r="175" spans="1:15" x14ac:dyDescent="0.25">
      <c r="A175" s="74"/>
      <c r="B175" s="2"/>
      <c r="C175" s="2"/>
      <c r="D175" s="2"/>
      <c r="E175" s="78"/>
      <c r="F175" s="83"/>
      <c r="G175" s="84"/>
      <c r="H175" s="83"/>
      <c r="I175" s="84"/>
      <c r="J175" s="77"/>
      <c r="K175" s="78"/>
      <c r="L175" s="83"/>
      <c r="M175" s="84"/>
      <c r="N175" s="83"/>
      <c r="O175" s="84"/>
    </row>
    <row r="176" spans="1:15" x14ac:dyDescent="0.25">
      <c r="A176" s="55" t="s">
        <v>197</v>
      </c>
      <c r="B176" s="2"/>
      <c r="C176" s="2"/>
      <c r="D176" s="120">
        <v>0</v>
      </c>
      <c r="E176" s="88">
        <v>0</v>
      </c>
      <c r="F176" s="85">
        <v>0</v>
      </c>
      <c r="G176" s="86">
        <v>0</v>
      </c>
      <c r="H176" s="85">
        <v>0</v>
      </c>
      <c r="I176" s="89">
        <v>0</v>
      </c>
      <c r="J176" s="87">
        <v>0</v>
      </c>
      <c r="K176" s="88">
        <v>0</v>
      </c>
      <c r="L176" s="85">
        <v>0</v>
      </c>
      <c r="M176" s="86">
        <v>0</v>
      </c>
      <c r="N176" s="85">
        <v>6</v>
      </c>
      <c r="O176" s="86">
        <v>0</v>
      </c>
    </row>
    <row r="177" spans="1:15" ht="15.75" thickBot="1" x14ac:dyDescent="0.3">
      <c r="A177" s="109"/>
      <c r="B177" s="2"/>
      <c r="C177" s="2"/>
      <c r="D177" s="103"/>
      <c r="E177" s="107"/>
      <c r="F177" s="104"/>
      <c r="G177" s="105"/>
      <c r="H177" s="104"/>
      <c r="I177" s="105"/>
      <c r="J177" s="106"/>
      <c r="K177" s="107"/>
      <c r="L177" s="104"/>
      <c r="M177" s="105"/>
      <c r="N177" s="104"/>
      <c r="O177" s="105"/>
    </row>
    <row r="178" spans="1:15" ht="15.75" thickTop="1" x14ac:dyDescent="0.25">
      <c r="A178" s="74"/>
      <c r="B178" s="2"/>
      <c r="C178" s="2"/>
      <c r="D178" s="2"/>
      <c r="E178" s="78"/>
      <c r="F178" s="83"/>
      <c r="G178" s="84"/>
      <c r="H178" s="83"/>
      <c r="I178" s="84"/>
      <c r="J178" s="77"/>
      <c r="K178" s="78"/>
      <c r="L178" s="83"/>
      <c r="M178" s="84"/>
      <c r="N178" s="83"/>
      <c r="O178" s="84"/>
    </row>
    <row r="179" spans="1:15" x14ac:dyDescent="0.25">
      <c r="A179" s="55" t="s">
        <v>198</v>
      </c>
      <c r="B179" s="2"/>
      <c r="C179" s="2"/>
      <c r="D179" s="120">
        <f>D176+D174+D172+D170+D166</f>
        <v>17</v>
      </c>
      <c r="E179" s="88">
        <f>D179/391</f>
        <v>4.3478260869565216E-2</v>
      </c>
      <c r="F179" s="85">
        <f>F176+F174+F172+F170+F166</f>
        <v>22</v>
      </c>
      <c r="G179" s="86">
        <f>F179/423</f>
        <v>5.2009456264775412E-2</v>
      </c>
      <c r="H179" s="85">
        <f>H176+H174+H172+H170+H166</f>
        <v>21</v>
      </c>
      <c r="I179" s="86">
        <f>H179/356</f>
        <v>5.8988764044943819E-2</v>
      </c>
      <c r="J179" s="87">
        <f>J176+J174+J172+J170+J166</f>
        <v>28</v>
      </c>
      <c r="K179" s="88">
        <f>J179/394</f>
        <v>7.1065989847715741E-2</v>
      </c>
      <c r="L179" s="85">
        <f>L176+L174+L172+L170+L166</f>
        <v>21</v>
      </c>
      <c r="M179" s="86">
        <f>L179/341</f>
        <v>6.1583577712609971E-2</v>
      </c>
      <c r="N179" s="85">
        <f>N176+N174+N172+N170+N166</f>
        <v>32</v>
      </c>
      <c r="O179" s="86">
        <f>N179/423</f>
        <v>7.5650118203309691E-2</v>
      </c>
    </row>
    <row r="180" spans="1:15" x14ac:dyDescent="0.25">
      <c r="A180" s="74"/>
      <c r="B180" s="2"/>
      <c r="C180" s="2"/>
      <c r="D180" s="2"/>
      <c r="E180" s="78"/>
      <c r="F180" s="83"/>
      <c r="G180" s="84"/>
      <c r="H180" s="83"/>
      <c r="I180" s="84"/>
      <c r="J180" s="77"/>
      <c r="K180" s="78"/>
      <c r="L180" s="83"/>
      <c r="M180" s="84"/>
      <c r="N180" s="83"/>
      <c r="O180" s="84"/>
    </row>
    <row r="181" spans="1:15" x14ac:dyDescent="0.25">
      <c r="A181" s="65" t="s">
        <v>201</v>
      </c>
      <c r="B181" s="2"/>
      <c r="C181" s="2"/>
      <c r="D181" s="125">
        <v>46</v>
      </c>
      <c r="E181" s="113">
        <f>D181/391</f>
        <v>0.11764705882352941</v>
      </c>
      <c r="F181" s="110">
        <v>46</v>
      </c>
      <c r="G181" s="111">
        <f>F181/423</f>
        <v>0.10874704491725769</v>
      </c>
      <c r="H181" s="110">
        <v>32</v>
      </c>
      <c r="I181" s="111">
        <f>H181/356</f>
        <v>8.98876404494382E-2</v>
      </c>
      <c r="J181" s="112">
        <v>54</v>
      </c>
      <c r="K181" s="113">
        <f>J181/394</f>
        <v>0.13705583756345177</v>
      </c>
      <c r="L181" s="110">
        <v>24</v>
      </c>
      <c r="M181" s="111">
        <f>L181/L182</f>
        <v>7.0381231671554259E-2</v>
      </c>
      <c r="N181" s="110">
        <v>32</v>
      </c>
      <c r="O181" s="111">
        <f>N181/423</f>
        <v>7.5650118203309691E-2</v>
      </c>
    </row>
    <row r="182" spans="1:15" ht="15.75" thickBot="1" x14ac:dyDescent="0.3">
      <c r="A182" s="66" t="s">
        <v>199</v>
      </c>
      <c r="B182" s="2"/>
      <c r="C182" s="2"/>
      <c r="D182" s="126">
        <f>D181+D176+D174+D172+D170+D166+D159+D152+D146+D144+D142+D137+D132+D127+D119+D114+D112+D108+D89+D75+D70+D68+D64+D59+D57+D54</f>
        <v>391</v>
      </c>
      <c r="E182" s="127"/>
      <c r="F182" s="114">
        <f>F181+F176+F174+F172+F170+F166+F159+F152+F146+F144+F142+F137+F132+F127+F119+F114+F112+F108+F89+F75+F70+F68+F64+F59+F57+F54</f>
        <v>423</v>
      </c>
      <c r="G182" s="128"/>
      <c r="H182" s="114">
        <f>H181+H176+H174+H172+H170+H166+H159+H152+H146+H144+H142+H137+H132+H127+H119+H114+H112+H108+H89+H75+H70+H68+H64+H59+H57+H54</f>
        <v>356</v>
      </c>
      <c r="I182" s="115"/>
      <c r="J182" s="116">
        <f>J181+J176+J174+J172+J170+J166+J159+J152+J146+J144+J142+J137+J132+J127+J119+J114+J112+J108+J89+J75+J70+J68+J64+J59+J57+J54</f>
        <v>394</v>
      </c>
      <c r="K182" s="115"/>
      <c r="L182" s="114">
        <f>SUM(L181,L174,L172,L170,L166,L159,L152,L142,L132,L127,L119,L114,L112,L108,L89,L75,L70,L68,L64,L59,L57,L54,L137)</f>
        <v>341</v>
      </c>
      <c r="M182" s="115"/>
      <c r="N182" s="114">
        <f>N181+N176+N174+N172+N170+N166+N159+N152+N146+N144+N142+N137+N132+N127+N119+N114+N112+N108+N89+N75+N70+N68+N64+N59+N57+N54</f>
        <v>350</v>
      </c>
      <c r="O182" s="128"/>
    </row>
    <row r="183" spans="1:15" x14ac:dyDescent="0.25">
      <c r="D183" s="67"/>
      <c r="E183" s="67"/>
      <c r="F183" s="67"/>
      <c r="G183" s="67"/>
      <c r="H183" s="67"/>
      <c r="I183" s="69"/>
      <c r="J183" s="68"/>
      <c r="K183" s="67"/>
      <c r="L183" s="67"/>
      <c r="M183" s="67"/>
    </row>
    <row r="184" spans="1:15" x14ac:dyDescent="0.25">
      <c r="D184" s="67"/>
      <c r="E184" s="67"/>
      <c r="F184" s="67"/>
      <c r="G184" s="67"/>
      <c r="H184" s="67"/>
      <c r="I184" s="69"/>
      <c r="J184" s="68"/>
      <c r="K184" s="67"/>
      <c r="L184" s="67"/>
      <c r="M184" s="67"/>
    </row>
    <row r="185" spans="1:15" x14ac:dyDescent="0.25">
      <c r="D185" s="67"/>
      <c r="E185" s="67"/>
      <c r="F185" s="67"/>
      <c r="G185" s="67"/>
      <c r="H185" s="67"/>
      <c r="I185" s="69"/>
      <c r="J185" s="68"/>
      <c r="K185" s="67"/>
      <c r="L185" s="67"/>
      <c r="M185" s="67"/>
    </row>
    <row r="186" spans="1:15" x14ac:dyDescent="0.25">
      <c r="D186" s="67"/>
      <c r="E186" s="67"/>
      <c r="F186" s="67"/>
      <c r="G186" s="67"/>
      <c r="H186" s="67"/>
      <c r="I186" s="69"/>
      <c r="J186" s="68"/>
      <c r="K186" s="67"/>
      <c r="L186" s="67"/>
      <c r="M186" s="67"/>
    </row>
    <row r="187" spans="1:15" x14ac:dyDescent="0.25">
      <c r="D187" s="67"/>
      <c r="E187" s="67"/>
      <c r="F187" s="67"/>
      <c r="G187" s="67"/>
      <c r="H187" s="67"/>
      <c r="I187" s="69"/>
      <c r="J187" s="68"/>
      <c r="K187" s="67"/>
      <c r="L187" s="67"/>
      <c r="M187" s="67"/>
    </row>
    <row r="188" spans="1:15" x14ac:dyDescent="0.25">
      <c r="D188" s="67"/>
      <c r="E188" s="67"/>
      <c r="F188" s="67"/>
      <c r="G188" s="67"/>
      <c r="H188" s="67"/>
      <c r="I188" s="69"/>
      <c r="J188" s="68"/>
      <c r="K188" s="67"/>
      <c r="L188" s="67"/>
      <c r="M188" s="67"/>
    </row>
    <row r="189" spans="1:15" x14ac:dyDescent="0.25">
      <c r="D189" s="67"/>
      <c r="E189" s="67"/>
      <c r="F189" s="67"/>
      <c r="G189" s="67"/>
      <c r="H189" s="67"/>
      <c r="I189" s="69"/>
      <c r="J189" s="68"/>
      <c r="K189" s="67"/>
      <c r="L189" s="67"/>
      <c r="M189" s="67"/>
    </row>
    <row r="190" spans="1:15" x14ac:dyDescent="0.25">
      <c r="D190" s="67"/>
      <c r="E190" s="67"/>
      <c r="F190" s="67"/>
      <c r="G190" s="67"/>
      <c r="H190" s="67"/>
      <c r="I190" s="69"/>
      <c r="J190" s="68"/>
      <c r="K190" s="67"/>
      <c r="L190" s="67"/>
      <c r="M190" s="67"/>
    </row>
    <row r="191" spans="1:15" x14ac:dyDescent="0.25">
      <c r="D191" s="67"/>
      <c r="E191" s="67"/>
      <c r="F191" s="67"/>
      <c r="G191" s="67"/>
      <c r="H191" s="67"/>
      <c r="I191" s="69"/>
      <c r="J191" s="68"/>
      <c r="K191" s="67"/>
      <c r="L191" s="67"/>
      <c r="M191" s="67"/>
    </row>
    <row r="192" spans="1:15" x14ac:dyDescent="0.25">
      <c r="D192" s="67"/>
      <c r="E192" s="67"/>
      <c r="F192" s="67"/>
      <c r="G192" s="67"/>
      <c r="H192" s="67"/>
      <c r="I192" s="69"/>
      <c r="J192" s="68"/>
      <c r="K192" s="67"/>
      <c r="L192" s="67"/>
      <c r="M192" s="67"/>
    </row>
    <row r="193" spans="4:13" x14ac:dyDescent="0.25">
      <c r="D193" s="67"/>
      <c r="E193" s="67"/>
      <c r="F193" s="67"/>
      <c r="G193" s="67"/>
      <c r="H193" s="67"/>
      <c r="I193" s="69"/>
      <c r="J193" s="68"/>
      <c r="K193" s="67"/>
      <c r="L193" s="67"/>
      <c r="M193" s="67"/>
    </row>
    <row r="194" spans="4:13" x14ac:dyDescent="0.25">
      <c r="D194" s="67"/>
      <c r="E194" s="67"/>
      <c r="F194" s="67"/>
      <c r="G194" s="67"/>
      <c r="H194" s="67"/>
      <c r="I194" s="69"/>
      <c r="J194" s="68"/>
      <c r="K194" s="67"/>
      <c r="L194" s="67"/>
      <c r="M194" s="67"/>
    </row>
    <row r="195" spans="4:13" x14ac:dyDescent="0.25">
      <c r="D195" s="67"/>
      <c r="E195" s="67"/>
      <c r="F195" s="67"/>
      <c r="G195" s="67"/>
      <c r="H195" s="67"/>
      <c r="I195" s="69"/>
      <c r="J195" s="68"/>
      <c r="K195" s="67"/>
      <c r="L195" s="67"/>
      <c r="M195" s="67"/>
    </row>
    <row r="196" spans="4:13" x14ac:dyDescent="0.25">
      <c r="D196" s="67"/>
      <c r="E196" s="67"/>
      <c r="F196" s="67"/>
      <c r="G196" s="67"/>
      <c r="H196" s="67"/>
      <c r="I196" s="69"/>
      <c r="J196" s="68"/>
      <c r="K196" s="67"/>
      <c r="L196" s="67"/>
      <c r="M196" s="67"/>
    </row>
    <row r="197" spans="4:13" x14ac:dyDescent="0.25">
      <c r="D197" s="67"/>
      <c r="E197" s="67"/>
      <c r="F197" s="67"/>
      <c r="G197" s="67"/>
      <c r="H197" s="67"/>
      <c r="I197" s="69"/>
      <c r="J197" s="68"/>
      <c r="K197" s="67"/>
      <c r="L197" s="67"/>
      <c r="M197" s="67"/>
    </row>
    <row r="198" spans="4:13" x14ac:dyDescent="0.25">
      <c r="D198" s="67"/>
      <c r="E198" s="67"/>
      <c r="F198" s="67"/>
      <c r="G198" s="67"/>
      <c r="H198" s="67"/>
      <c r="I198" s="69"/>
      <c r="J198" s="68"/>
      <c r="K198" s="67"/>
      <c r="L198" s="67"/>
      <c r="M198" s="67"/>
    </row>
    <row r="199" spans="4:13" x14ac:dyDescent="0.25">
      <c r="D199" s="67"/>
      <c r="E199" s="67"/>
      <c r="F199" s="67"/>
      <c r="G199" s="67"/>
      <c r="H199" s="67"/>
      <c r="I199" s="69"/>
      <c r="J199" s="68"/>
      <c r="K199" s="67"/>
      <c r="L199" s="67"/>
      <c r="M199" s="67"/>
    </row>
    <row r="200" spans="4:13" x14ac:dyDescent="0.25">
      <c r="D200" s="67"/>
      <c r="E200" s="67"/>
      <c r="F200" s="67"/>
      <c r="G200" s="67"/>
      <c r="H200" s="67"/>
      <c r="I200" s="69"/>
      <c r="J200" s="68"/>
      <c r="K200" s="67"/>
      <c r="L200" s="67"/>
      <c r="M200" s="67"/>
    </row>
    <row r="201" spans="4:13" x14ac:dyDescent="0.25">
      <c r="D201" s="67"/>
      <c r="E201" s="67"/>
      <c r="F201" s="67"/>
      <c r="G201" s="67"/>
      <c r="H201" s="67"/>
      <c r="I201" s="69"/>
      <c r="J201" s="68"/>
      <c r="K201" s="67"/>
      <c r="L201" s="67"/>
      <c r="M201" s="67"/>
    </row>
    <row r="202" spans="4:13" x14ac:dyDescent="0.25">
      <c r="D202" s="67"/>
      <c r="E202" s="67"/>
      <c r="F202" s="67"/>
      <c r="G202" s="67"/>
      <c r="H202" s="67"/>
      <c r="I202" s="69"/>
      <c r="J202" s="68"/>
      <c r="K202" s="67"/>
      <c r="L202" s="67"/>
      <c r="M202" s="67"/>
    </row>
    <row r="203" spans="4:13" x14ac:dyDescent="0.25">
      <c r="D203" s="67"/>
      <c r="E203" s="67"/>
      <c r="F203" s="67"/>
      <c r="G203" s="67"/>
      <c r="H203" s="67"/>
      <c r="I203" s="69"/>
      <c r="J203" s="68"/>
      <c r="K203" s="67"/>
      <c r="L203" s="67"/>
      <c r="M203" s="67"/>
    </row>
    <row r="204" spans="4:13" x14ac:dyDescent="0.25">
      <c r="D204" s="67"/>
      <c r="E204" s="67"/>
      <c r="F204" s="67"/>
      <c r="G204" s="67"/>
      <c r="H204" s="67"/>
      <c r="I204" s="69"/>
      <c r="J204" s="68"/>
      <c r="K204" s="67"/>
      <c r="L204" s="67"/>
      <c r="M204" s="67"/>
    </row>
    <row r="205" spans="4:13" x14ac:dyDescent="0.25">
      <c r="D205" s="67"/>
      <c r="E205" s="67"/>
      <c r="F205" s="67"/>
      <c r="G205" s="67"/>
      <c r="H205" s="67"/>
      <c r="I205" s="69"/>
      <c r="J205" s="68"/>
      <c r="K205" s="67"/>
      <c r="L205" s="67"/>
      <c r="M205" s="67"/>
    </row>
    <row r="206" spans="4:13" x14ac:dyDescent="0.25">
      <c r="D206" s="67"/>
      <c r="E206" s="67"/>
      <c r="F206" s="67"/>
      <c r="G206" s="67"/>
      <c r="H206" s="67"/>
      <c r="I206" s="69"/>
      <c r="J206" s="68"/>
      <c r="K206" s="67"/>
      <c r="L206" s="67"/>
      <c r="M206" s="67"/>
    </row>
    <row r="207" spans="4:13" x14ac:dyDescent="0.25">
      <c r="D207" s="67"/>
      <c r="E207" s="67"/>
      <c r="F207" s="67"/>
      <c r="G207" s="67"/>
      <c r="H207" s="67"/>
      <c r="I207" s="69"/>
      <c r="J207" s="68"/>
      <c r="K207" s="67"/>
      <c r="L207" s="67"/>
      <c r="M207" s="67"/>
    </row>
    <row r="208" spans="4:13" x14ac:dyDescent="0.25">
      <c r="D208" s="67"/>
      <c r="E208" s="67"/>
      <c r="F208" s="67"/>
      <c r="G208" s="67"/>
      <c r="H208" s="67"/>
      <c r="I208" s="69"/>
      <c r="J208" s="68"/>
      <c r="K208" s="67"/>
      <c r="L208" s="67"/>
      <c r="M208" s="67"/>
    </row>
    <row r="209" spans="4:13" x14ac:dyDescent="0.25">
      <c r="D209" s="67"/>
      <c r="E209" s="67"/>
      <c r="F209" s="67"/>
      <c r="G209" s="67"/>
      <c r="H209" s="67"/>
      <c r="I209" s="69"/>
      <c r="J209" s="68"/>
      <c r="K209" s="67"/>
      <c r="L209" s="67"/>
      <c r="M209" s="67"/>
    </row>
    <row r="210" spans="4:13" x14ac:dyDescent="0.25">
      <c r="D210" s="67"/>
      <c r="E210" s="67"/>
      <c r="F210" s="67"/>
      <c r="G210" s="67"/>
      <c r="H210" s="67"/>
      <c r="I210" s="69"/>
      <c r="J210" s="68"/>
      <c r="K210" s="67"/>
      <c r="L210" s="67"/>
      <c r="M210" s="67"/>
    </row>
    <row r="211" spans="4:13" x14ac:dyDescent="0.25">
      <c r="D211" s="67"/>
      <c r="E211" s="67"/>
      <c r="F211" s="67"/>
      <c r="G211" s="67"/>
      <c r="H211" s="67"/>
      <c r="I211" s="69"/>
      <c r="J211" s="68"/>
      <c r="K211" s="67"/>
      <c r="L211" s="67"/>
      <c r="M211" s="67"/>
    </row>
    <row r="212" spans="4:13" x14ac:dyDescent="0.25">
      <c r="D212" s="67"/>
      <c r="E212" s="67"/>
      <c r="F212" s="67"/>
      <c r="G212" s="67"/>
      <c r="H212" s="67"/>
      <c r="I212" s="69"/>
      <c r="J212" s="68"/>
      <c r="K212" s="67"/>
      <c r="L212" s="67"/>
      <c r="M212" s="67"/>
    </row>
    <row r="213" spans="4:13" x14ac:dyDescent="0.25">
      <c r="D213" s="67"/>
      <c r="E213" s="67"/>
      <c r="F213" s="67"/>
      <c r="G213" s="67"/>
      <c r="H213" s="67"/>
      <c r="I213" s="69"/>
      <c r="J213" s="68"/>
      <c r="K213" s="67"/>
      <c r="L213" s="67"/>
      <c r="M213" s="67"/>
    </row>
    <row r="214" spans="4:13" x14ac:dyDescent="0.25">
      <c r="D214" s="67"/>
      <c r="E214" s="67"/>
      <c r="F214" s="67"/>
      <c r="G214" s="67"/>
      <c r="H214" s="67"/>
      <c r="I214" s="69"/>
      <c r="J214" s="68"/>
      <c r="K214" s="67"/>
      <c r="L214" s="67"/>
      <c r="M214" s="67"/>
    </row>
    <row r="215" spans="4:13" x14ac:dyDescent="0.25">
      <c r="D215" s="67"/>
      <c r="E215" s="67"/>
      <c r="F215" s="67"/>
      <c r="G215" s="67"/>
      <c r="H215" s="67"/>
      <c r="I215" s="69"/>
      <c r="J215" s="68"/>
      <c r="K215" s="67"/>
      <c r="L215" s="67"/>
      <c r="M215" s="67"/>
    </row>
    <row r="216" spans="4:13" x14ac:dyDescent="0.25">
      <c r="D216" s="67"/>
      <c r="E216" s="67"/>
      <c r="F216" s="67"/>
      <c r="G216" s="67"/>
      <c r="H216" s="67"/>
      <c r="I216" s="69"/>
      <c r="J216" s="68"/>
      <c r="K216" s="67"/>
      <c r="L216" s="67"/>
      <c r="M216" s="67"/>
    </row>
    <row r="217" spans="4:13" x14ac:dyDescent="0.25">
      <c r="D217" s="67"/>
      <c r="E217" s="67"/>
      <c r="F217" s="67"/>
      <c r="G217" s="67"/>
      <c r="H217" s="67"/>
      <c r="I217" s="69"/>
      <c r="J217" s="68"/>
      <c r="K217" s="67"/>
      <c r="L217" s="67"/>
      <c r="M217" s="67"/>
    </row>
    <row r="218" spans="4:13" x14ac:dyDescent="0.25">
      <c r="D218" s="67"/>
      <c r="E218" s="67"/>
      <c r="F218" s="67"/>
      <c r="G218" s="67"/>
      <c r="H218" s="67"/>
      <c r="I218" s="67"/>
      <c r="J218" s="68"/>
      <c r="K218" s="67"/>
      <c r="L218" s="67"/>
      <c r="M218" s="67"/>
    </row>
    <row r="219" spans="4:13" x14ac:dyDescent="0.25">
      <c r="D219" s="67"/>
      <c r="E219" s="67"/>
      <c r="F219" s="67"/>
      <c r="G219" s="67"/>
      <c r="H219" s="67"/>
      <c r="I219" s="67"/>
      <c r="J219" s="68"/>
      <c r="K219" s="67"/>
      <c r="L219" s="67"/>
      <c r="M219" s="67"/>
    </row>
    <row r="220" spans="4:13" x14ac:dyDescent="0.25">
      <c r="D220" s="67"/>
      <c r="E220" s="67"/>
      <c r="F220" s="67"/>
      <c r="G220" s="67"/>
      <c r="H220" s="67"/>
      <c r="I220" s="67"/>
      <c r="J220" s="68"/>
      <c r="K220" s="67"/>
      <c r="L220" s="67"/>
      <c r="M220" s="67"/>
    </row>
    <row r="221" spans="4:13" x14ac:dyDescent="0.25">
      <c r="D221" s="67"/>
      <c r="E221" s="67"/>
      <c r="F221" s="67"/>
      <c r="G221" s="67"/>
      <c r="H221" s="67"/>
      <c r="I221" s="67"/>
      <c r="J221" s="68"/>
      <c r="K221" s="67"/>
      <c r="L221" s="67"/>
      <c r="M221" s="67"/>
    </row>
    <row r="222" spans="4:13" x14ac:dyDescent="0.25">
      <c r="D222" s="67"/>
      <c r="E222" s="67"/>
      <c r="F222" s="67"/>
      <c r="G222" s="67"/>
      <c r="H222" s="67"/>
      <c r="I222" s="67"/>
      <c r="J222" s="68"/>
      <c r="K222" s="67"/>
      <c r="L222" s="67"/>
      <c r="M222" s="67"/>
    </row>
    <row r="223" spans="4:13" x14ac:dyDescent="0.25">
      <c r="D223" s="67"/>
      <c r="E223" s="67"/>
      <c r="F223" s="67"/>
      <c r="G223" s="67"/>
      <c r="H223" s="67"/>
      <c r="I223" s="67"/>
      <c r="J223" s="68"/>
      <c r="K223" s="67"/>
      <c r="L223" s="67"/>
      <c r="M223" s="67"/>
    </row>
    <row r="224" spans="4:13" x14ac:dyDescent="0.25">
      <c r="D224" s="67"/>
      <c r="E224" s="67"/>
      <c r="F224" s="67"/>
      <c r="G224" s="67"/>
      <c r="H224" s="67"/>
      <c r="I224" s="67"/>
      <c r="J224" s="68"/>
      <c r="K224" s="67"/>
      <c r="L224" s="67"/>
      <c r="M224" s="67"/>
    </row>
    <row r="225" spans="4:13" x14ac:dyDescent="0.25">
      <c r="D225" s="67"/>
      <c r="E225" s="67"/>
      <c r="F225" s="67"/>
      <c r="G225" s="67"/>
      <c r="H225" s="67"/>
      <c r="I225" s="67"/>
      <c r="J225" s="68"/>
      <c r="K225" s="67"/>
      <c r="L225" s="67"/>
      <c r="M225" s="67"/>
    </row>
    <row r="226" spans="4:13" x14ac:dyDescent="0.25">
      <c r="D226" s="67"/>
      <c r="E226" s="67"/>
      <c r="F226" s="67"/>
      <c r="G226" s="67"/>
      <c r="H226" s="67"/>
      <c r="I226" s="67"/>
      <c r="J226" s="68"/>
      <c r="K226" s="67"/>
      <c r="L226" s="67"/>
      <c r="M226" s="67"/>
    </row>
    <row r="227" spans="4:13" x14ac:dyDescent="0.25">
      <c r="D227" s="67"/>
      <c r="E227" s="67"/>
      <c r="F227" s="67"/>
      <c r="G227" s="67"/>
      <c r="H227" s="67"/>
      <c r="I227" s="67"/>
      <c r="J227" s="68"/>
      <c r="K227" s="67"/>
      <c r="L227" s="67"/>
      <c r="M227" s="67"/>
    </row>
  </sheetData>
  <mergeCells count="14">
    <mergeCell ref="N3:O3"/>
    <mergeCell ref="N51:O51"/>
    <mergeCell ref="L51:M51"/>
    <mergeCell ref="A51:A52"/>
    <mergeCell ref="D51:E51"/>
    <mergeCell ref="F51:G51"/>
    <mergeCell ref="H51:I51"/>
    <mergeCell ref="J51:K51"/>
    <mergeCell ref="L3:M3"/>
    <mergeCell ref="F3:G3"/>
    <mergeCell ref="H3:I3"/>
    <mergeCell ref="J3:K3"/>
    <mergeCell ref="B3:C3"/>
    <mergeCell ref="D3:E3"/>
  </mergeCells>
  <hyperlinks>
    <hyperlink ref="K48" r:id="rId1" display="http://bs.pc.ep/"/>
    <hyperlink ref="M48" r:id="rId2" display="http://bs.pc.ep/"/>
  </hyperlinks>
  <pageMargins left="0.7" right="0.7" top="0.75" bottom="0.75" header="0.3" footer="0.3"/>
  <pageSetup scale="69" orientation="portrait" r:id="rId3"/>
  <rowBreaks count="2" manualBreakCount="2">
    <brk id="49" max="16383" man="1"/>
    <brk id="11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topLeftCell="A23" workbookViewId="0">
      <selection activeCell="H42" sqref="H42"/>
    </sheetView>
  </sheetViews>
  <sheetFormatPr defaultRowHeight="15" x14ac:dyDescent="0.25"/>
  <cols>
    <col min="1" max="1" width="14.42578125" bestFit="1" customWidth="1"/>
    <col min="4" max="4" width="13.140625" bestFit="1" customWidth="1"/>
    <col min="5" max="5" width="22.7109375" bestFit="1" customWidth="1"/>
  </cols>
  <sheetData>
    <row r="1" spans="1:5" x14ac:dyDescent="0.25">
      <c r="A1" t="s">
        <v>45</v>
      </c>
    </row>
    <row r="2" spans="1:5" x14ac:dyDescent="0.25">
      <c r="A2" t="s">
        <v>75</v>
      </c>
    </row>
    <row r="3" spans="1:5" x14ac:dyDescent="0.25">
      <c r="A3" t="s">
        <v>85</v>
      </c>
    </row>
    <row r="4" spans="1:5" x14ac:dyDescent="0.25">
      <c r="A4" t="s">
        <v>49</v>
      </c>
      <c r="D4" s="50" t="s">
        <v>59</v>
      </c>
      <c r="E4" t="s">
        <v>61</v>
      </c>
    </row>
    <row r="5" spans="1:5" x14ac:dyDescent="0.25">
      <c r="A5" t="s">
        <v>76</v>
      </c>
      <c r="D5" s="51" t="s">
        <v>101</v>
      </c>
      <c r="E5" s="52">
        <v>67</v>
      </c>
    </row>
    <row r="6" spans="1:5" x14ac:dyDescent="0.25">
      <c r="A6" t="s">
        <v>85</v>
      </c>
      <c r="D6" s="51" t="s">
        <v>115</v>
      </c>
      <c r="E6" s="52">
        <v>9</v>
      </c>
    </row>
    <row r="7" spans="1:5" x14ac:dyDescent="0.25">
      <c r="A7" t="s">
        <v>100</v>
      </c>
      <c r="D7" s="51" t="s">
        <v>105</v>
      </c>
      <c r="E7" s="52">
        <v>13</v>
      </c>
    </row>
    <row r="8" spans="1:5" x14ac:dyDescent="0.25">
      <c r="A8" t="s">
        <v>101</v>
      </c>
      <c r="D8" s="51" t="s">
        <v>82</v>
      </c>
      <c r="E8" s="52">
        <v>5</v>
      </c>
    </row>
    <row r="9" spans="1:5" x14ac:dyDescent="0.25">
      <c r="A9" t="s">
        <v>101</v>
      </c>
      <c r="D9" s="51" t="s">
        <v>107</v>
      </c>
      <c r="E9" s="52">
        <v>11</v>
      </c>
    </row>
    <row r="10" spans="1:5" x14ac:dyDescent="0.25">
      <c r="A10" t="s">
        <v>77</v>
      </c>
      <c r="D10" s="51" t="s">
        <v>81</v>
      </c>
      <c r="E10" s="52">
        <v>18</v>
      </c>
    </row>
    <row r="11" spans="1:5" x14ac:dyDescent="0.25">
      <c r="A11" t="s">
        <v>102</v>
      </c>
      <c r="D11" s="51" t="s">
        <v>113</v>
      </c>
      <c r="E11" s="52">
        <v>4</v>
      </c>
    </row>
    <row r="12" spans="1:5" x14ac:dyDescent="0.25">
      <c r="A12" t="s">
        <v>78</v>
      </c>
      <c r="D12" s="51" t="s">
        <v>118</v>
      </c>
      <c r="E12" s="52">
        <v>3</v>
      </c>
    </row>
    <row r="13" spans="1:5" x14ac:dyDescent="0.25">
      <c r="A13" t="s">
        <v>101</v>
      </c>
      <c r="D13" s="51" t="s">
        <v>114</v>
      </c>
      <c r="E13" s="52">
        <v>1</v>
      </c>
    </row>
    <row r="14" spans="1:5" x14ac:dyDescent="0.25">
      <c r="A14" t="s">
        <v>100</v>
      </c>
      <c r="D14" s="51" t="s">
        <v>75</v>
      </c>
      <c r="E14" s="52">
        <v>4</v>
      </c>
    </row>
    <row r="15" spans="1:5" x14ac:dyDescent="0.25">
      <c r="A15" t="s">
        <v>103</v>
      </c>
      <c r="D15" s="51" t="s">
        <v>110</v>
      </c>
      <c r="E15" s="52">
        <v>2</v>
      </c>
    </row>
    <row r="16" spans="1:5" x14ac:dyDescent="0.25">
      <c r="A16" t="s">
        <v>79</v>
      </c>
      <c r="D16" s="51" t="s">
        <v>116</v>
      </c>
      <c r="E16" s="52">
        <v>3</v>
      </c>
    </row>
    <row r="17" spans="1:6" x14ac:dyDescent="0.25">
      <c r="A17" t="s">
        <v>101</v>
      </c>
      <c r="D17" s="51" t="s">
        <v>91</v>
      </c>
      <c r="E17" s="52">
        <v>5</v>
      </c>
    </row>
    <row r="18" spans="1:6" x14ac:dyDescent="0.25">
      <c r="A18" t="s">
        <v>101</v>
      </c>
      <c r="D18" s="51" t="s">
        <v>85</v>
      </c>
      <c r="E18" s="52">
        <v>15</v>
      </c>
    </row>
    <row r="19" spans="1:6" x14ac:dyDescent="0.25">
      <c r="A19" t="s">
        <v>77</v>
      </c>
      <c r="D19" s="51" t="s">
        <v>106</v>
      </c>
      <c r="E19" s="52">
        <v>6</v>
      </c>
    </row>
    <row r="20" spans="1:6" x14ac:dyDescent="0.25">
      <c r="A20" t="s">
        <v>49</v>
      </c>
      <c r="D20" s="51" t="s">
        <v>83</v>
      </c>
      <c r="E20" s="52">
        <v>5</v>
      </c>
    </row>
    <row r="21" spans="1:6" x14ac:dyDescent="0.25">
      <c r="A21" t="s">
        <v>80</v>
      </c>
      <c r="D21" s="51" t="s">
        <v>87</v>
      </c>
      <c r="E21" s="52">
        <v>1</v>
      </c>
    </row>
    <row r="22" spans="1:6" x14ac:dyDescent="0.25">
      <c r="A22" t="s">
        <v>81</v>
      </c>
      <c r="D22" s="51" t="s">
        <v>94</v>
      </c>
      <c r="E22" s="52">
        <v>2</v>
      </c>
    </row>
    <row r="23" spans="1:6" x14ac:dyDescent="0.25">
      <c r="A23" t="s">
        <v>104</v>
      </c>
      <c r="D23" s="51" t="s">
        <v>103</v>
      </c>
      <c r="E23" s="52">
        <v>1</v>
      </c>
      <c r="F23" t="s">
        <v>124</v>
      </c>
    </row>
    <row r="24" spans="1:6" x14ac:dyDescent="0.25">
      <c r="A24" t="s">
        <v>100</v>
      </c>
      <c r="D24" s="51" t="s">
        <v>102</v>
      </c>
      <c r="E24" s="52">
        <v>3</v>
      </c>
      <c r="F24" t="s">
        <v>123</v>
      </c>
    </row>
    <row r="25" spans="1:6" x14ac:dyDescent="0.25">
      <c r="A25" t="s">
        <v>101</v>
      </c>
      <c r="D25" s="51" t="s">
        <v>100</v>
      </c>
      <c r="E25" s="52">
        <v>29</v>
      </c>
    </row>
    <row r="26" spans="1:6" x14ac:dyDescent="0.25">
      <c r="A26" t="s">
        <v>101</v>
      </c>
      <c r="D26" s="51" t="s">
        <v>86</v>
      </c>
      <c r="E26" s="52">
        <v>9</v>
      </c>
    </row>
    <row r="27" spans="1:6" x14ac:dyDescent="0.25">
      <c r="A27" t="s">
        <v>101</v>
      </c>
      <c r="D27" s="51" t="s">
        <v>109</v>
      </c>
      <c r="E27" s="52">
        <v>10</v>
      </c>
      <c r="F27" t="s">
        <v>123</v>
      </c>
    </row>
    <row r="28" spans="1:6" x14ac:dyDescent="0.25">
      <c r="A28" t="s">
        <v>101</v>
      </c>
      <c r="D28" s="51" t="s">
        <v>90</v>
      </c>
      <c r="E28" s="52">
        <v>1</v>
      </c>
    </row>
    <row r="29" spans="1:6" x14ac:dyDescent="0.25">
      <c r="A29" t="s">
        <v>81</v>
      </c>
      <c r="D29" s="51" t="s">
        <v>95</v>
      </c>
      <c r="E29" s="52">
        <v>2</v>
      </c>
    </row>
    <row r="30" spans="1:6" x14ac:dyDescent="0.25">
      <c r="A30" t="s">
        <v>81</v>
      </c>
      <c r="D30" s="51" t="s">
        <v>96</v>
      </c>
      <c r="E30" s="52">
        <v>2</v>
      </c>
    </row>
    <row r="31" spans="1:6" x14ac:dyDescent="0.25">
      <c r="A31" t="s">
        <v>81</v>
      </c>
      <c r="D31" s="51" t="s">
        <v>112</v>
      </c>
      <c r="E31" s="52">
        <v>7</v>
      </c>
    </row>
    <row r="32" spans="1:6" x14ac:dyDescent="0.25">
      <c r="A32" t="s">
        <v>102</v>
      </c>
      <c r="D32" s="51" t="s">
        <v>122</v>
      </c>
      <c r="E32" s="52">
        <v>1</v>
      </c>
    </row>
    <row r="33" spans="1:5" x14ac:dyDescent="0.25">
      <c r="A33" t="s">
        <v>75</v>
      </c>
      <c r="D33" s="51" t="s">
        <v>77</v>
      </c>
      <c r="E33" s="52">
        <v>8</v>
      </c>
    </row>
    <row r="34" spans="1:5" x14ac:dyDescent="0.25">
      <c r="A34" t="s">
        <v>101</v>
      </c>
      <c r="D34" s="51" t="s">
        <v>78</v>
      </c>
      <c r="E34" s="52">
        <v>4</v>
      </c>
    </row>
    <row r="35" spans="1:5" x14ac:dyDescent="0.25">
      <c r="A35" t="s">
        <v>105</v>
      </c>
      <c r="D35" s="51" t="s">
        <v>89</v>
      </c>
      <c r="E35" s="52">
        <v>4</v>
      </c>
    </row>
    <row r="36" spans="1:5" x14ac:dyDescent="0.25">
      <c r="A36" t="s">
        <v>106</v>
      </c>
      <c r="D36" s="51" t="s">
        <v>120</v>
      </c>
      <c r="E36" s="52">
        <v>1</v>
      </c>
    </row>
    <row r="37" spans="1:5" x14ac:dyDescent="0.25">
      <c r="A37" t="s">
        <v>49</v>
      </c>
      <c r="D37" s="51" t="s">
        <v>88</v>
      </c>
      <c r="E37" s="52">
        <v>5</v>
      </c>
    </row>
    <row r="38" spans="1:5" x14ac:dyDescent="0.25">
      <c r="A38" t="s">
        <v>104</v>
      </c>
      <c r="D38" s="51" t="s">
        <v>93</v>
      </c>
      <c r="E38" s="52">
        <v>1</v>
      </c>
    </row>
    <row r="39" spans="1:5" x14ac:dyDescent="0.25">
      <c r="A39" t="s">
        <v>105</v>
      </c>
      <c r="D39" s="51" t="s">
        <v>121</v>
      </c>
      <c r="E39" s="52">
        <v>2</v>
      </c>
    </row>
    <row r="40" spans="1:5" x14ac:dyDescent="0.25">
      <c r="A40" t="s">
        <v>101</v>
      </c>
      <c r="D40" s="51" t="s">
        <v>119</v>
      </c>
      <c r="E40" s="52">
        <v>1</v>
      </c>
    </row>
    <row r="41" spans="1:5" x14ac:dyDescent="0.25">
      <c r="A41" t="s">
        <v>79</v>
      </c>
      <c r="D41" s="51" t="s">
        <v>117</v>
      </c>
      <c r="E41" s="52">
        <v>3</v>
      </c>
    </row>
    <row r="42" spans="1:5" x14ac:dyDescent="0.25">
      <c r="A42" t="s">
        <v>101</v>
      </c>
      <c r="D42" s="51" t="s">
        <v>111</v>
      </c>
      <c r="E42" s="52">
        <v>9</v>
      </c>
    </row>
    <row r="43" spans="1:5" x14ac:dyDescent="0.25">
      <c r="A43" t="s">
        <v>76</v>
      </c>
      <c r="D43" s="51" t="s">
        <v>76</v>
      </c>
      <c r="E43" s="52">
        <v>8</v>
      </c>
    </row>
    <row r="44" spans="1:5" x14ac:dyDescent="0.25">
      <c r="A44" t="s">
        <v>82</v>
      </c>
      <c r="D44" s="51" t="s">
        <v>92</v>
      </c>
      <c r="E44" s="52">
        <v>2</v>
      </c>
    </row>
    <row r="45" spans="1:5" x14ac:dyDescent="0.25">
      <c r="A45" t="s">
        <v>107</v>
      </c>
      <c r="D45" s="51" t="s">
        <v>108</v>
      </c>
      <c r="E45" s="52">
        <v>13</v>
      </c>
    </row>
    <row r="46" spans="1:5" x14ac:dyDescent="0.25">
      <c r="A46" t="s">
        <v>81</v>
      </c>
      <c r="D46" s="51" t="s">
        <v>99</v>
      </c>
      <c r="E46" s="52">
        <v>4</v>
      </c>
    </row>
    <row r="47" spans="1:5" x14ac:dyDescent="0.25">
      <c r="A47" t="s">
        <v>108</v>
      </c>
      <c r="D47" s="51" t="s">
        <v>104</v>
      </c>
      <c r="E47" s="52">
        <v>2</v>
      </c>
    </row>
    <row r="48" spans="1:5" x14ac:dyDescent="0.25">
      <c r="A48" t="s">
        <v>83</v>
      </c>
      <c r="D48" s="51" t="s">
        <v>80</v>
      </c>
      <c r="E48" s="52">
        <v>2</v>
      </c>
    </row>
    <row r="49" spans="1:5" x14ac:dyDescent="0.25">
      <c r="A49" t="s">
        <v>77</v>
      </c>
      <c r="D49" s="51" t="s">
        <v>79</v>
      </c>
      <c r="E49" s="52">
        <v>2</v>
      </c>
    </row>
    <row r="50" spans="1:5" x14ac:dyDescent="0.25">
      <c r="A50" t="s">
        <v>109</v>
      </c>
      <c r="D50" s="51" t="s">
        <v>98</v>
      </c>
      <c r="E50" s="52">
        <v>2</v>
      </c>
    </row>
    <row r="51" spans="1:5" x14ac:dyDescent="0.25">
      <c r="A51" t="s">
        <v>81</v>
      </c>
      <c r="D51" s="51" t="s">
        <v>97</v>
      </c>
      <c r="E51" s="52">
        <v>1</v>
      </c>
    </row>
    <row r="52" spans="1:5" x14ac:dyDescent="0.25">
      <c r="A52" t="s">
        <v>110</v>
      </c>
      <c r="D52" s="51" t="s">
        <v>84</v>
      </c>
      <c r="E52" s="52">
        <v>3</v>
      </c>
    </row>
    <row r="53" spans="1:5" x14ac:dyDescent="0.25">
      <c r="A53" t="s">
        <v>100</v>
      </c>
      <c r="D53" s="51" t="s">
        <v>49</v>
      </c>
      <c r="E53" s="52">
        <v>24</v>
      </c>
    </row>
    <row r="54" spans="1:5" x14ac:dyDescent="0.25">
      <c r="A54" t="s">
        <v>105</v>
      </c>
      <c r="D54" s="51" t="s">
        <v>60</v>
      </c>
      <c r="E54" s="52">
        <v>340</v>
      </c>
    </row>
    <row r="55" spans="1:5" x14ac:dyDescent="0.25">
      <c r="A55" t="s">
        <v>111</v>
      </c>
    </row>
    <row r="56" spans="1:5" x14ac:dyDescent="0.25">
      <c r="A56" t="s">
        <v>106</v>
      </c>
    </row>
    <row r="57" spans="1:5" x14ac:dyDescent="0.25">
      <c r="A57" t="s">
        <v>106</v>
      </c>
    </row>
    <row r="58" spans="1:5" x14ac:dyDescent="0.25">
      <c r="A58" t="s">
        <v>84</v>
      </c>
    </row>
    <row r="59" spans="1:5" x14ac:dyDescent="0.25">
      <c r="A59" t="s">
        <v>78</v>
      </c>
    </row>
    <row r="60" spans="1:5" x14ac:dyDescent="0.25">
      <c r="A60" t="s">
        <v>112</v>
      </c>
    </row>
    <row r="61" spans="1:5" x14ac:dyDescent="0.25">
      <c r="A61" t="s">
        <v>85</v>
      </c>
    </row>
    <row r="62" spans="1:5" x14ac:dyDescent="0.25">
      <c r="A62" t="s">
        <v>108</v>
      </c>
    </row>
    <row r="63" spans="1:5" x14ac:dyDescent="0.25">
      <c r="A63" t="s">
        <v>76</v>
      </c>
    </row>
    <row r="64" spans="1:5" x14ac:dyDescent="0.25">
      <c r="A64" t="s">
        <v>100</v>
      </c>
    </row>
    <row r="65" spans="1:1" x14ac:dyDescent="0.25">
      <c r="A65" t="s">
        <v>113</v>
      </c>
    </row>
    <row r="66" spans="1:1" x14ac:dyDescent="0.25">
      <c r="A66" t="s">
        <v>49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86</v>
      </c>
    </row>
    <row r="70" spans="1:1" x14ac:dyDescent="0.25">
      <c r="A70" t="s">
        <v>111</v>
      </c>
    </row>
    <row r="71" spans="1:1" x14ac:dyDescent="0.25">
      <c r="A71" t="s">
        <v>101</v>
      </c>
    </row>
    <row r="72" spans="1:1" x14ac:dyDescent="0.25">
      <c r="A72" t="s">
        <v>87</v>
      </c>
    </row>
    <row r="73" spans="1:1" x14ac:dyDescent="0.25">
      <c r="A73" t="s">
        <v>81</v>
      </c>
    </row>
    <row r="74" spans="1:1" x14ac:dyDescent="0.25">
      <c r="A74" t="s">
        <v>82</v>
      </c>
    </row>
    <row r="75" spans="1:1" x14ac:dyDescent="0.25">
      <c r="A75" t="s">
        <v>86</v>
      </c>
    </row>
    <row r="76" spans="1:1" x14ac:dyDescent="0.25">
      <c r="A76" t="s">
        <v>101</v>
      </c>
    </row>
    <row r="77" spans="1:1" x14ac:dyDescent="0.25">
      <c r="A77" t="s">
        <v>99</v>
      </c>
    </row>
    <row r="78" spans="1:1" x14ac:dyDescent="0.25">
      <c r="A78" t="s">
        <v>101</v>
      </c>
    </row>
    <row r="79" spans="1:1" x14ac:dyDescent="0.25">
      <c r="A79" t="s">
        <v>101</v>
      </c>
    </row>
    <row r="80" spans="1:1" x14ac:dyDescent="0.25">
      <c r="A80" t="s">
        <v>106</v>
      </c>
    </row>
    <row r="81" spans="1:1" x14ac:dyDescent="0.25">
      <c r="A81" t="s">
        <v>77</v>
      </c>
    </row>
    <row r="82" spans="1:1" x14ac:dyDescent="0.25">
      <c r="A82" t="s">
        <v>49</v>
      </c>
    </row>
    <row r="83" spans="1:1" x14ac:dyDescent="0.25">
      <c r="A83" t="s">
        <v>49</v>
      </c>
    </row>
    <row r="84" spans="1:1" x14ac:dyDescent="0.25">
      <c r="A84" t="s">
        <v>101</v>
      </c>
    </row>
    <row r="85" spans="1:1" x14ac:dyDescent="0.25">
      <c r="A85" t="s">
        <v>106</v>
      </c>
    </row>
    <row r="86" spans="1:1" x14ac:dyDescent="0.25">
      <c r="A86" t="s">
        <v>101</v>
      </c>
    </row>
    <row r="87" spans="1:1" x14ac:dyDescent="0.25">
      <c r="A87" t="s">
        <v>88</v>
      </c>
    </row>
    <row r="88" spans="1:1" x14ac:dyDescent="0.25">
      <c r="A88" t="s">
        <v>81</v>
      </c>
    </row>
    <row r="89" spans="1:1" x14ac:dyDescent="0.25">
      <c r="A89" t="s">
        <v>89</v>
      </c>
    </row>
    <row r="90" spans="1:1" x14ac:dyDescent="0.25">
      <c r="A90" t="s">
        <v>101</v>
      </c>
    </row>
    <row r="91" spans="1:1" x14ac:dyDescent="0.25">
      <c r="A91" t="s">
        <v>105</v>
      </c>
    </row>
    <row r="92" spans="1:1" x14ac:dyDescent="0.25">
      <c r="A92" t="s">
        <v>107</v>
      </c>
    </row>
    <row r="93" spans="1:1" x14ac:dyDescent="0.25">
      <c r="A93" t="s">
        <v>107</v>
      </c>
    </row>
    <row r="94" spans="1:1" x14ac:dyDescent="0.25">
      <c r="A94" t="s">
        <v>80</v>
      </c>
    </row>
    <row r="95" spans="1:1" x14ac:dyDescent="0.25">
      <c r="A95" t="s">
        <v>101</v>
      </c>
    </row>
    <row r="96" spans="1:1" x14ac:dyDescent="0.25">
      <c r="A96" t="s">
        <v>101</v>
      </c>
    </row>
    <row r="97" spans="1:1" x14ac:dyDescent="0.25">
      <c r="A97" t="s">
        <v>49</v>
      </c>
    </row>
    <row r="98" spans="1:1" x14ac:dyDescent="0.25">
      <c r="A98" t="s">
        <v>49</v>
      </c>
    </row>
    <row r="99" spans="1:1" x14ac:dyDescent="0.25">
      <c r="A99" t="s">
        <v>105</v>
      </c>
    </row>
    <row r="100" spans="1:1" x14ac:dyDescent="0.25">
      <c r="A100" t="s">
        <v>112</v>
      </c>
    </row>
    <row r="101" spans="1:1" x14ac:dyDescent="0.25">
      <c r="A101" t="s">
        <v>111</v>
      </c>
    </row>
    <row r="102" spans="1:1" x14ac:dyDescent="0.25">
      <c r="A102" t="s">
        <v>101</v>
      </c>
    </row>
    <row r="103" spans="1:1" x14ac:dyDescent="0.25">
      <c r="A103" t="s">
        <v>114</v>
      </c>
    </row>
    <row r="104" spans="1:1" x14ac:dyDescent="0.25">
      <c r="A104" t="s">
        <v>101</v>
      </c>
    </row>
    <row r="105" spans="1:1" x14ac:dyDescent="0.25">
      <c r="A105" t="s">
        <v>99</v>
      </c>
    </row>
    <row r="106" spans="1:1" x14ac:dyDescent="0.25">
      <c r="A106" t="s">
        <v>106</v>
      </c>
    </row>
    <row r="107" spans="1:1" x14ac:dyDescent="0.25">
      <c r="A107" t="s">
        <v>101</v>
      </c>
    </row>
    <row r="108" spans="1:1" x14ac:dyDescent="0.25">
      <c r="A108" t="s">
        <v>88</v>
      </c>
    </row>
    <row r="109" spans="1:1" x14ac:dyDescent="0.25">
      <c r="A109" t="s">
        <v>49</v>
      </c>
    </row>
    <row r="110" spans="1:1" x14ac:dyDescent="0.25">
      <c r="A110" t="s">
        <v>100</v>
      </c>
    </row>
    <row r="111" spans="1:1" x14ac:dyDescent="0.25">
      <c r="A111" t="s">
        <v>108</v>
      </c>
    </row>
    <row r="112" spans="1:1" x14ac:dyDescent="0.25">
      <c r="A112" t="s">
        <v>107</v>
      </c>
    </row>
    <row r="113" spans="1:1" x14ac:dyDescent="0.25">
      <c r="A113" t="s">
        <v>86</v>
      </c>
    </row>
    <row r="114" spans="1:1" x14ac:dyDescent="0.25">
      <c r="A114" t="s">
        <v>49</v>
      </c>
    </row>
    <row r="115" spans="1:1" x14ac:dyDescent="0.25">
      <c r="A115" t="s">
        <v>115</v>
      </c>
    </row>
    <row r="116" spans="1:1" x14ac:dyDescent="0.25">
      <c r="A116" t="s">
        <v>101</v>
      </c>
    </row>
    <row r="117" spans="1:1" x14ac:dyDescent="0.25">
      <c r="A117" t="s">
        <v>49</v>
      </c>
    </row>
    <row r="118" spans="1:1" x14ac:dyDescent="0.25">
      <c r="A118" t="s">
        <v>75</v>
      </c>
    </row>
    <row r="119" spans="1:1" x14ac:dyDescent="0.25">
      <c r="A119" t="s">
        <v>89</v>
      </c>
    </row>
    <row r="120" spans="1:1" x14ac:dyDescent="0.25">
      <c r="A120" t="s">
        <v>111</v>
      </c>
    </row>
    <row r="121" spans="1:1" x14ac:dyDescent="0.25">
      <c r="A121" t="s">
        <v>102</v>
      </c>
    </row>
    <row r="122" spans="1:1" x14ac:dyDescent="0.25">
      <c r="A122" t="s">
        <v>49</v>
      </c>
    </row>
    <row r="123" spans="1:1" x14ac:dyDescent="0.25">
      <c r="A123" t="s">
        <v>111</v>
      </c>
    </row>
    <row r="124" spans="1:1" x14ac:dyDescent="0.25">
      <c r="A124" t="s">
        <v>116</v>
      </c>
    </row>
    <row r="125" spans="1:1" x14ac:dyDescent="0.25">
      <c r="A125" t="s">
        <v>111</v>
      </c>
    </row>
    <row r="126" spans="1:1" x14ac:dyDescent="0.25">
      <c r="A126" t="s">
        <v>76</v>
      </c>
    </row>
    <row r="127" spans="1:1" x14ac:dyDescent="0.25">
      <c r="A127" t="s">
        <v>76</v>
      </c>
    </row>
    <row r="128" spans="1:1" x14ac:dyDescent="0.25">
      <c r="A128" t="s">
        <v>108</v>
      </c>
    </row>
    <row r="129" spans="1:1" x14ac:dyDescent="0.25">
      <c r="A129" t="s">
        <v>100</v>
      </c>
    </row>
    <row r="130" spans="1:1" x14ac:dyDescent="0.25">
      <c r="A130" t="s">
        <v>85</v>
      </c>
    </row>
    <row r="131" spans="1:1" x14ac:dyDescent="0.25">
      <c r="A131" t="s">
        <v>105</v>
      </c>
    </row>
    <row r="132" spans="1:1" x14ac:dyDescent="0.25">
      <c r="A132" t="s">
        <v>90</v>
      </c>
    </row>
    <row r="133" spans="1:1" x14ac:dyDescent="0.25">
      <c r="A133" t="s">
        <v>100</v>
      </c>
    </row>
    <row r="134" spans="1:1" x14ac:dyDescent="0.25">
      <c r="A134" t="s">
        <v>81</v>
      </c>
    </row>
    <row r="135" spans="1:1" x14ac:dyDescent="0.25">
      <c r="A135" t="s">
        <v>100</v>
      </c>
    </row>
    <row r="136" spans="1:1" x14ac:dyDescent="0.25">
      <c r="A136" t="s">
        <v>110</v>
      </c>
    </row>
    <row r="137" spans="1:1" x14ac:dyDescent="0.25">
      <c r="A137" t="s">
        <v>101</v>
      </c>
    </row>
    <row r="138" spans="1:1" x14ac:dyDescent="0.25">
      <c r="A138" t="s">
        <v>100</v>
      </c>
    </row>
    <row r="139" spans="1:1" x14ac:dyDescent="0.25">
      <c r="A139" t="s">
        <v>78</v>
      </c>
    </row>
    <row r="140" spans="1:1" x14ac:dyDescent="0.25">
      <c r="A140" t="s">
        <v>101</v>
      </c>
    </row>
    <row r="141" spans="1:1" x14ac:dyDescent="0.25">
      <c r="A141" t="s">
        <v>82</v>
      </c>
    </row>
    <row r="142" spans="1:1" x14ac:dyDescent="0.25">
      <c r="A142" t="s">
        <v>100</v>
      </c>
    </row>
    <row r="143" spans="1:1" x14ac:dyDescent="0.25">
      <c r="A143" t="s">
        <v>76</v>
      </c>
    </row>
    <row r="144" spans="1:1" x14ac:dyDescent="0.25">
      <c r="A144" t="s">
        <v>101</v>
      </c>
    </row>
    <row r="145" spans="1:1" x14ac:dyDescent="0.25">
      <c r="A145" t="s">
        <v>101</v>
      </c>
    </row>
    <row r="146" spans="1:1" x14ac:dyDescent="0.25">
      <c r="A146" t="s">
        <v>82</v>
      </c>
    </row>
    <row r="147" spans="1:1" x14ac:dyDescent="0.25">
      <c r="A147" t="s">
        <v>84</v>
      </c>
    </row>
    <row r="148" spans="1:1" x14ac:dyDescent="0.25">
      <c r="A148" t="s">
        <v>100</v>
      </c>
    </row>
    <row r="149" spans="1:1" x14ac:dyDescent="0.25">
      <c r="A149" t="s">
        <v>107</v>
      </c>
    </row>
    <row r="150" spans="1:1" x14ac:dyDescent="0.25">
      <c r="A150" t="s">
        <v>100</v>
      </c>
    </row>
    <row r="151" spans="1:1" x14ac:dyDescent="0.25">
      <c r="A151" t="s">
        <v>101</v>
      </c>
    </row>
    <row r="152" spans="1:1" x14ac:dyDescent="0.25">
      <c r="A152" t="s">
        <v>107</v>
      </c>
    </row>
    <row r="153" spans="1:1" x14ac:dyDescent="0.25">
      <c r="A153" t="s">
        <v>81</v>
      </c>
    </row>
    <row r="154" spans="1:1" x14ac:dyDescent="0.25">
      <c r="A154" t="s">
        <v>100</v>
      </c>
    </row>
    <row r="155" spans="1:1" x14ac:dyDescent="0.25">
      <c r="A155" t="s">
        <v>81</v>
      </c>
    </row>
    <row r="156" spans="1:1" x14ac:dyDescent="0.25">
      <c r="A156" t="s">
        <v>91</v>
      </c>
    </row>
    <row r="157" spans="1:1" x14ac:dyDescent="0.25">
      <c r="A157" t="s">
        <v>109</v>
      </c>
    </row>
    <row r="158" spans="1:1" x14ac:dyDescent="0.25">
      <c r="A158" t="s">
        <v>49</v>
      </c>
    </row>
    <row r="159" spans="1:1" x14ac:dyDescent="0.25">
      <c r="A159" t="s">
        <v>100</v>
      </c>
    </row>
    <row r="160" spans="1:1" x14ac:dyDescent="0.25">
      <c r="A160" t="s">
        <v>107</v>
      </c>
    </row>
    <row r="161" spans="1:1" x14ac:dyDescent="0.25">
      <c r="A161" t="s">
        <v>49</v>
      </c>
    </row>
    <row r="162" spans="1:1" x14ac:dyDescent="0.25">
      <c r="A162" t="s">
        <v>49</v>
      </c>
    </row>
    <row r="163" spans="1:1" x14ac:dyDescent="0.25">
      <c r="A163" t="s">
        <v>111</v>
      </c>
    </row>
    <row r="164" spans="1:1" x14ac:dyDescent="0.25">
      <c r="A164" t="s">
        <v>100</v>
      </c>
    </row>
    <row r="165" spans="1:1" x14ac:dyDescent="0.25">
      <c r="A165" t="s">
        <v>85</v>
      </c>
    </row>
    <row r="166" spans="1:1" x14ac:dyDescent="0.25">
      <c r="A166" t="s">
        <v>92</v>
      </c>
    </row>
    <row r="167" spans="1:1" x14ac:dyDescent="0.25">
      <c r="A167" t="s">
        <v>101</v>
      </c>
    </row>
    <row r="168" spans="1:1" x14ac:dyDescent="0.25">
      <c r="A168" t="s">
        <v>83</v>
      </c>
    </row>
    <row r="169" spans="1:1" x14ac:dyDescent="0.25">
      <c r="A169" t="s">
        <v>49</v>
      </c>
    </row>
    <row r="170" spans="1:1" x14ac:dyDescent="0.25">
      <c r="A170" t="s">
        <v>112</v>
      </c>
    </row>
    <row r="171" spans="1:1" x14ac:dyDescent="0.25">
      <c r="A171" t="s">
        <v>75</v>
      </c>
    </row>
    <row r="172" spans="1:1" x14ac:dyDescent="0.25">
      <c r="A172" t="s">
        <v>101</v>
      </c>
    </row>
    <row r="173" spans="1:1" x14ac:dyDescent="0.25">
      <c r="A173" t="s">
        <v>101</v>
      </c>
    </row>
    <row r="174" spans="1:1" x14ac:dyDescent="0.25">
      <c r="A174" t="s">
        <v>85</v>
      </c>
    </row>
    <row r="175" spans="1:1" x14ac:dyDescent="0.25">
      <c r="A175" t="s">
        <v>109</v>
      </c>
    </row>
    <row r="176" spans="1:1" x14ac:dyDescent="0.25">
      <c r="A176" t="s">
        <v>49</v>
      </c>
    </row>
    <row r="177" spans="1:1" x14ac:dyDescent="0.25">
      <c r="A177" t="s">
        <v>85</v>
      </c>
    </row>
    <row r="178" spans="1:1" x14ac:dyDescent="0.25">
      <c r="A178" t="s">
        <v>108</v>
      </c>
    </row>
    <row r="179" spans="1:1" x14ac:dyDescent="0.25">
      <c r="A179" t="s">
        <v>101</v>
      </c>
    </row>
    <row r="180" spans="1:1" x14ac:dyDescent="0.25">
      <c r="A180" t="s">
        <v>100</v>
      </c>
    </row>
    <row r="181" spans="1:1" x14ac:dyDescent="0.25">
      <c r="A181" t="s">
        <v>100</v>
      </c>
    </row>
    <row r="182" spans="1:1" x14ac:dyDescent="0.25">
      <c r="A182" t="s">
        <v>101</v>
      </c>
    </row>
    <row r="183" spans="1:1" x14ac:dyDescent="0.25">
      <c r="A183" t="s">
        <v>117</v>
      </c>
    </row>
    <row r="184" spans="1:1" x14ac:dyDescent="0.25">
      <c r="A184" t="s">
        <v>101</v>
      </c>
    </row>
    <row r="185" spans="1:1" x14ac:dyDescent="0.25">
      <c r="A185" t="s">
        <v>89</v>
      </c>
    </row>
    <row r="186" spans="1:1" x14ac:dyDescent="0.25">
      <c r="A186" t="s">
        <v>83</v>
      </c>
    </row>
    <row r="187" spans="1:1" x14ac:dyDescent="0.25">
      <c r="A187" t="s">
        <v>107</v>
      </c>
    </row>
    <row r="188" spans="1:1" x14ac:dyDescent="0.25">
      <c r="A188" t="s">
        <v>88</v>
      </c>
    </row>
    <row r="189" spans="1:1" x14ac:dyDescent="0.25">
      <c r="A189" t="s">
        <v>108</v>
      </c>
    </row>
    <row r="190" spans="1:1" x14ac:dyDescent="0.25">
      <c r="A190" t="s">
        <v>101</v>
      </c>
    </row>
    <row r="191" spans="1:1" x14ac:dyDescent="0.25">
      <c r="A191" t="s">
        <v>100</v>
      </c>
    </row>
    <row r="192" spans="1:1" x14ac:dyDescent="0.25">
      <c r="A192" t="s">
        <v>107</v>
      </c>
    </row>
    <row r="193" spans="1:1" x14ac:dyDescent="0.25">
      <c r="A193" t="s">
        <v>101</v>
      </c>
    </row>
    <row r="194" spans="1:1" x14ac:dyDescent="0.25">
      <c r="A194" t="s">
        <v>101</v>
      </c>
    </row>
    <row r="195" spans="1:1" x14ac:dyDescent="0.25">
      <c r="A195" t="s">
        <v>93</v>
      </c>
    </row>
    <row r="196" spans="1:1" x14ac:dyDescent="0.25">
      <c r="A196" t="s">
        <v>100</v>
      </c>
    </row>
    <row r="198" spans="1:1" x14ac:dyDescent="0.25">
      <c r="A198" t="s">
        <v>115</v>
      </c>
    </row>
    <row r="199" spans="1:1" x14ac:dyDescent="0.25">
      <c r="A199" t="s">
        <v>49</v>
      </c>
    </row>
    <row r="200" spans="1:1" x14ac:dyDescent="0.25">
      <c r="A200" t="s">
        <v>101</v>
      </c>
    </row>
    <row r="201" spans="1:1" x14ac:dyDescent="0.25">
      <c r="A201" t="s">
        <v>88</v>
      </c>
    </row>
    <row r="202" spans="1:1" x14ac:dyDescent="0.25">
      <c r="A202" t="s">
        <v>94</v>
      </c>
    </row>
    <row r="203" spans="1:1" x14ac:dyDescent="0.25">
      <c r="A203" t="s">
        <v>81</v>
      </c>
    </row>
    <row r="204" spans="1:1" x14ac:dyDescent="0.25">
      <c r="A204" t="s">
        <v>117</v>
      </c>
    </row>
    <row r="205" spans="1:1" x14ac:dyDescent="0.25">
      <c r="A205" t="s">
        <v>101</v>
      </c>
    </row>
    <row r="206" spans="1:1" x14ac:dyDescent="0.25">
      <c r="A206" t="s">
        <v>118</v>
      </c>
    </row>
    <row r="207" spans="1:1" x14ac:dyDescent="0.25">
      <c r="A207" t="s">
        <v>105</v>
      </c>
    </row>
    <row r="208" spans="1:1" x14ac:dyDescent="0.25">
      <c r="A208" t="s">
        <v>113</v>
      </c>
    </row>
    <row r="209" spans="1:1" x14ac:dyDescent="0.25">
      <c r="A209" t="s">
        <v>100</v>
      </c>
    </row>
    <row r="210" spans="1:1" x14ac:dyDescent="0.25">
      <c r="A210" t="s">
        <v>101</v>
      </c>
    </row>
    <row r="211" spans="1:1" x14ac:dyDescent="0.25">
      <c r="A211" t="s">
        <v>95</v>
      </c>
    </row>
    <row r="212" spans="1:1" x14ac:dyDescent="0.25">
      <c r="A212" t="s">
        <v>100</v>
      </c>
    </row>
    <row r="213" spans="1:1" x14ac:dyDescent="0.25">
      <c r="A213" t="s">
        <v>83</v>
      </c>
    </row>
    <row r="214" spans="1:1" x14ac:dyDescent="0.25">
      <c r="A214" t="s">
        <v>115</v>
      </c>
    </row>
    <row r="215" spans="1:1" x14ac:dyDescent="0.25">
      <c r="A215" t="s">
        <v>101</v>
      </c>
    </row>
    <row r="216" spans="1:1" x14ac:dyDescent="0.25">
      <c r="A216" t="s">
        <v>86</v>
      </c>
    </row>
    <row r="217" spans="1:1" x14ac:dyDescent="0.25">
      <c r="A217" t="s">
        <v>101</v>
      </c>
    </row>
    <row r="218" spans="1:1" x14ac:dyDescent="0.25">
      <c r="A218" t="s">
        <v>116</v>
      </c>
    </row>
    <row r="219" spans="1:1" x14ac:dyDescent="0.25">
      <c r="A219" t="s">
        <v>117</v>
      </c>
    </row>
    <row r="220" spans="1:1" x14ac:dyDescent="0.25">
      <c r="A220" t="s">
        <v>49</v>
      </c>
    </row>
    <row r="221" spans="1:1" x14ac:dyDescent="0.25">
      <c r="A221" t="s">
        <v>113</v>
      </c>
    </row>
    <row r="222" spans="1:1" x14ac:dyDescent="0.25">
      <c r="A222" t="s">
        <v>49</v>
      </c>
    </row>
    <row r="223" spans="1:1" x14ac:dyDescent="0.25">
      <c r="A223" t="s">
        <v>91</v>
      </c>
    </row>
    <row r="224" spans="1:1" x14ac:dyDescent="0.25">
      <c r="A224" t="s">
        <v>109</v>
      </c>
    </row>
    <row r="225" spans="1:1" x14ac:dyDescent="0.25">
      <c r="A225" t="s">
        <v>111</v>
      </c>
    </row>
    <row r="226" spans="1:1" x14ac:dyDescent="0.25">
      <c r="A226" t="s">
        <v>101</v>
      </c>
    </row>
    <row r="227" spans="1:1" x14ac:dyDescent="0.25">
      <c r="A227" t="s">
        <v>105</v>
      </c>
    </row>
    <row r="228" spans="1:1" x14ac:dyDescent="0.25">
      <c r="A228" t="s">
        <v>96</v>
      </c>
    </row>
    <row r="229" spans="1:1" x14ac:dyDescent="0.25">
      <c r="A229" t="s">
        <v>119</v>
      </c>
    </row>
    <row r="230" spans="1:1" x14ac:dyDescent="0.25">
      <c r="A230" t="s">
        <v>101</v>
      </c>
    </row>
    <row r="231" spans="1:1" x14ac:dyDescent="0.25">
      <c r="A231" t="s">
        <v>101</v>
      </c>
    </row>
    <row r="232" spans="1:1" x14ac:dyDescent="0.25">
      <c r="A232" t="s">
        <v>100</v>
      </c>
    </row>
    <row r="233" spans="1:1" x14ac:dyDescent="0.25">
      <c r="A233" t="s">
        <v>115</v>
      </c>
    </row>
    <row r="234" spans="1:1" x14ac:dyDescent="0.25">
      <c r="A234" t="s">
        <v>112</v>
      </c>
    </row>
    <row r="235" spans="1:1" x14ac:dyDescent="0.25">
      <c r="A235" t="s">
        <v>100</v>
      </c>
    </row>
    <row r="236" spans="1:1" x14ac:dyDescent="0.25">
      <c r="A236" t="s">
        <v>85</v>
      </c>
    </row>
    <row r="237" spans="1:1" x14ac:dyDescent="0.25">
      <c r="A237" t="s">
        <v>81</v>
      </c>
    </row>
    <row r="238" spans="1:1" x14ac:dyDescent="0.25">
      <c r="A238" t="s">
        <v>101</v>
      </c>
    </row>
    <row r="239" spans="1:1" x14ac:dyDescent="0.25">
      <c r="A239" t="s">
        <v>78</v>
      </c>
    </row>
    <row r="240" spans="1:1" x14ac:dyDescent="0.25">
      <c r="A240" t="s">
        <v>76</v>
      </c>
    </row>
    <row r="241" spans="1:1" x14ac:dyDescent="0.25">
      <c r="A241" t="s">
        <v>81</v>
      </c>
    </row>
    <row r="242" spans="1:1" x14ac:dyDescent="0.25">
      <c r="A242" t="s">
        <v>115</v>
      </c>
    </row>
    <row r="243" spans="1:1" x14ac:dyDescent="0.25">
      <c r="A243" t="s">
        <v>86</v>
      </c>
    </row>
    <row r="244" spans="1:1" x14ac:dyDescent="0.25">
      <c r="A244" t="s">
        <v>82</v>
      </c>
    </row>
    <row r="245" spans="1:1" x14ac:dyDescent="0.25">
      <c r="A245" t="s">
        <v>115</v>
      </c>
    </row>
    <row r="246" spans="1:1" x14ac:dyDescent="0.25">
      <c r="A246" t="s">
        <v>109</v>
      </c>
    </row>
    <row r="247" spans="1:1" x14ac:dyDescent="0.25">
      <c r="A247" t="s">
        <v>100</v>
      </c>
    </row>
    <row r="248" spans="1:1" x14ac:dyDescent="0.25">
      <c r="A248" t="s">
        <v>105</v>
      </c>
    </row>
    <row r="249" spans="1:1" x14ac:dyDescent="0.25">
      <c r="A249" t="s">
        <v>101</v>
      </c>
    </row>
    <row r="250" spans="1:1" x14ac:dyDescent="0.25">
      <c r="A250" t="s">
        <v>97</v>
      </c>
    </row>
    <row r="251" spans="1:1" x14ac:dyDescent="0.25">
      <c r="A251" t="s">
        <v>101</v>
      </c>
    </row>
    <row r="252" spans="1:1" x14ac:dyDescent="0.25">
      <c r="A252" t="s">
        <v>107</v>
      </c>
    </row>
    <row r="253" spans="1:1" x14ac:dyDescent="0.25">
      <c r="A253" t="s">
        <v>101</v>
      </c>
    </row>
    <row r="254" spans="1:1" x14ac:dyDescent="0.25">
      <c r="A254" t="s">
        <v>84</v>
      </c>
    </row>
    <row r="255" spans="1:1" x14ac:dyDescent="0.25">
      <c r="A255" t="s">
        <v>49</v>
      </c>
    </row>
    <row r="256" spans="1:1" x14ac:dyDescent="0.25">
      <c r="A256" t="s">
        <v>109</v>
      </c>
    </row>
    <row r="257" spans="1:1" x14ac:dyDescent="0.25">
      <c r="A257" t="s">
        <v>89</v>
      </c>
    </row>
    <row r="258" spans="1:1" x14ac:dyDescent="0.25">
      <c r="A258" t="s">
        <v>83</v>
      </c>
    </row>
    <row r="259" spans="1:1" x14ac:dyDescent="0.25">
      <c r="A259" t="s">
        <v>105</v>
      </c>
    </row>
    <row r="260" spans="1:1" x14ac:dyDescent="0.25">
      <c r="A260" t="s">
        <v>49</v>
      </c>
    </row>
    <row r="261" spans="1:1" x14ac:dyDescent="0.25">
      <c r="A261" t="s">
        <v>105</v>
      </c>
    </row>
    <row r="262" spans="1:1" x14ac:dyDescent="0.25">
      <c r="A262" t="s">
        <v>108</v>
      </c>
    </row>
    <row r="263" spans="1:1" x14ac:dyDescent="0.25">
      <c r="A263" t="s">
        <v>109</v>
      </c>
    </row>
    <row r="264" spans="1:1" x14ac:dyDescent="0.25">
      <c r="A264" t="s">
        <v>115</v>
      </c>
    </row>
    <row r="265" spans="1:1" x14ac:dyDescent="0.25">
      <c r="A265" t="s">
        <v>105</v>
      </c>
    </row>
    <row r="266" spans="1:1" x14ac:dyDescent="0.25">
      <c r="A266" t="s">
        <v>101</v>
      </c>
    </row>
    <row r="267" spans="1:1" x14ac:dyDescent="0.25">
      <c r="A267" t="s">
        <v>85</v>
      </c>
    </row>
    <row r="268" spans="1:1" x14ac:dyDescent="0.25">
      <c r="A268" t="s">
        <v>108</v>
      </c>
    </row>
    <row r="269" spans="1:1" x14ac:dyDescent="0.25">
      <c r="A269" t="s">
        <v>100</v>
      </c>
    </row>
    <row r="270" spans="1:1" x14ac:dyDescent="0.25">
      <c r="A270" t="s">
        <v>101</v>
      </c>
    </row>
    <row r="271" spans="1:1" x14ac:dyDescent="0.25">
      <c r="A271" t="s">
        <v>101</v>
      </c>
    </row>
    <row r="272" spans="1:1" x14ac:dyDescent="0.25">
      <c r="A272" t="s">
        <v>85</v>
      </c>
    </row>
    <row r="273" spans="1:1" x14ac:dyDescent="0.25">
      <c r="A273" t="s">
        <v>120</v>
      </c>
    </row>
    <row r="274" spans="1:1" x14ac:dyDescent="0.25">
      <c r="A274" t="s">
        <v>108</v>
      </c>
    </row>
    <row r="275" spans="1:1" x14ac:dyDescent="0.25">
      <c r="A275" t="s">
        <v>121</v>
      </c>
    </row>
    <row r="276" spans="1:1" x14ac:dyDescent="0.25">
      <c r="A276" t="s">
        <v>98</v>
      </c>
    </row>
    <row r="277" spans="1:1" x14ac:dyDescent="0.25">
      <c r="A277" t="s">
        <v>77</v>
      </c>
    </row>
    <row r="278" spans="1:1" x14ac:dyDescent="0.25">
      <c r="A278" t="s">
        <v>109</v>
      </c>
    </row>
    <row r="279" spans="1:1" x14ac:dyDescent="0.25">
      <c r="A279" t="s">
        <v>101</v>
      </c>
    </row>
    <row r="280" spans="1:1" x14ac:dyDescent="0.25">
      <c r="A280" t="s">
        <v>85</v>
      </c>
    </row>
    <row r="281" spans="1:1" x14ac:dyDescent="0.25">
      <c r="A281" t="s">
        <v>101</v>
      </c>
    </row>
    <row r="282" spans="1:1" x14ac:dyDescent="0.25">
      <c r="A282" t="s">
        <v>86</v>
      </c>
    </row>
    <row r="283" spans="1:1" x14ac:dyDescent="0.25">
      <c r="A283" t="s">
        <v>101</v>
      </c>
    </row>
    <row r="284" spans="1:1" x14ac:dyDescent="0.25">
      <c r="A284" t="s">
        <v>94</v>
      </c>
    </row>
    <row r="285" spans="1:1" x14ac:dyDescent="0.25">
      <c r="A285" t="s">
        <v>109</v>
      </c>
    </row>
    <row r="286" spans="1:1" x14ac:dyDescent="0.25">
      <c r="A286" t="s">
        <v>101</v>
      </c>
    </row>
    <row r="287" spans="1:1" x14ac:dyDescent="0.25">
      <c r="A287" t="s">
        <v>101</v>
      </c>
    </row>
    <row r="288" spans="1:1" x14ac:dyDescent="0.25">
      <c r="A288" t="s">
        <v>91</v>
      </c>
    </row>
    <row r="289" spans="1:1" x14ac:dyDescent="0.25">
      <c r="A289" t="s">
        <v>81</v>
      </c>
    </row>
    <row r="290" spans="1:1" x14ac:dyDescent="0.25">
      <c r="A290" t="s">
        <v>101</v>
      </c>
    </row>
    <row r="291" spans="1:1" x14ac:dyDescent="0.25">
      <c r="A291" t="s">
        <v>122</v>
      </c>
    </row>
    <row r="292" spans="1:1" x14ac:dyDescent="0.25">
      <c r="A292" t="s">
        <v>99</v>
      </c>
    </row>
    <row r="293" spans="1:1" x14ac:dyDescent="0.25">
      <c r="A293" t="s">
        <v>49</v>
      </c>
    </row>
    <row r="294" spans="1:1" x14ac:dyDescent="0.25">
      <c r="A294" t="s">
        <v>86</v>
      </c>
    </row>
    <row r="295" spans="1:1" x14ac:dyDescent="0.25">
      <c r="A295" t="s">
        <v>112</v>
      </c>
    </row>
    <row r="296" spans="1:1" x14ac:dyDescent="0.25">
      <c r="A296" t="s">
        <v>113</v>
      </c>
    </row>
    <row r="297" spans="1:1" x14ac:dyDescent="0.25">
      <c r="A297" t="s">
        <v>109</v>
      </c>
    </row>
    <row r="298" spans="1:1" x14ac:dyDescent="0.25">
      <c r="A298" t="s">
        <v>108</v>
      </c>
    </row>
    <row r="299" spans="1:1" x14ac:dyDescent="0.25">
      <c r="A299" t="s">
        <v>86</v>
      </c>
    </row>
    <row r="300" spans="1:1" x14ac:dyDescent="0.25">
      <c r="A300" t="s">
        <v>108</v>
      </c>
    </row>
    <row r="301" spans="1:1" x14ac:dyDescent="0.25">
      <c r="A301" t="s">
        <v>81</v>
      </c>
    </row>
    <row r="302" spans="1:1" x14ac:dyDescent="0.25">
      <c r="A302" t="s">
        <v>85</v>
      </c>
    </row>
    <row r="303" spans="1:1" x14ac:dyDescent="0.25">
      <c r="A303" t="s">
        <v>101</v>
      </c>
    </row>
    <row r="304" spans="1:1" x14ac:dyDescent="0.25">
      <c r="A304" t="s">
        <v>85</v>
      </c>
    </row>
    <row r="305" spans="1:1" x14ac:dyDescent="0.25">
      <c r="A305" t="s">
        <v>92</v>
      </c>
    </row>
    <row r="306" spans="1:1" x14ac:dyDescent="0.25">
      <c r="A306" t="s">
        <v>99</v>
      </c>
    </row>
    <row r="307" spans="1:1" x14ac:dyDescent="0.25">
      <c r="A307" t="s">
        <v>100</v>
      </c>
    </row>
    <row r="308" spans="1:1" x14ac:dyDescent="0.25">
      <c r="A308" t="s">
        <v>81</v>
      </c>
    </row>
    <row r="309" spans="1:1" x14ac:dyDescent="0.25">
      <c r="A309" t="s">
        <v>115</v>
      </c>
    </row>
    <row r="310" spans="1:1" x14ac:dyDescent="0.25">
      <c r="A310" t="s">
        <v>85</v>
      </c>
    </row>
    <row r="311" spans="1:1" x14ac:dyDescent="0.25">
      <c r="A311" t="s">
        <v>118</v>
      </c>
    </row>
    <row r="312" spans="1:1" x14ac:dyDescent="0.25">
      <c r="A312" t="s">
        <v>96</v>
      </c>
    </row>
    <row r="313" spans="1:1" x14ac:dyDescent="0.25">
      <c r="A313" t="s">
        <v>101</v>
      </c>
    </row>
    <row r="314" spans="1:1" x14ac:dyDescent="0.25">
      <c r="A314" t="s">
        <v>118</v>
      </c>
    </row>
    <row r="315" spans="1:1" x14ac:dyDescent="0.25">
      <c r="A315" t="s">
        <v>100</v>
      </c>
    </row>
    <row r="316" spans="1:1" x14ac:dyDescent="0.25">
      <c r="A316" t="s">
        <v>81</v>
      </c>
    </row>
    <row r="317" spans="1:1" x14ac:dyDescent="0.25">
      <c r="A317" t="s">
        <v>101</v>
      </c>
    </row>
    <row r="318" spans="1:1" x14ac:dyDescent="0.25">
      <c r="A318" t="s">
        <v>88</v>
      </c>
    </row>
    <row r="319" spans="1:1" x14ac:dyDescent="0.25">
      <c r="A319" t="s">
        <v>107</v>
      </c>
    </row>
    <row r="320" spans="1:1" x14ac:dyDescent="0.25">
      <c r="A320" t="s">
        <v>98</v>
      </c>
    </row>
    <row r="321" spans="1:1" x14ac:dyDescent="0.25">
      <c r="A321" t="s">
        <v>49</v>
      </c>
    </row>
    <row r="322" spans="1:1" x14ac:dyDescent="0.25">
      <c r="A322" t="s">
        <v>112</v>
      </c>
    </row>
    <row r="323" spans="1:1" x14ac:dyDescent="0.25">
      <c r="A323" t="s">
        <v>112</v>
      </c>
    </row>
    <row r="324" spans="1:1" x14ac:dyDescent="0.25">
      <c r="A324" t="s">
        <v>101</v>
      </c>
    </row>
    <row r="325" spans="1:1" x14ac:dyDescent="0.25">
      <c r="A325" t="s">
        <v>101</v>
      </c>
    </row>
    <row r="326" spans="1:1" x14ac:dyDescent="0.25">
      <c r="A326" t="s">
        <v>91</v>
      </c>
    </row>
    <row r="327" spans="1:1" x14ac:dyDescent="0.25">
      <c r="A327" t="s">
        <v>77</v>
      </c>
    </row>
    <row r="328" spans="1:1" x14ac:dyDescent="0.25">
      <c r="A328" t="s">
        <v>105</v>
      </c>
    </row>
    <row r="329" spans="1:1" x14ac:dyDescent="0.25">
      <c r="A329" t="s">
        <v>86</v>
      </c>
    </row>
    <row r="330" spans="1:1" x14ac:dyDescent="0.25">
      <c r="A330" t="s">
        <v>108</v>
      </c>
    </row>
    <row r="331" spans="1:1" x14ac:dyDescent="0.25">
      <c r="A331" t="s">
        <v>95</v>
      </c>
    </row>
    <row r="332" spans="1:1" x14ac:dyDescent="0.25">
      <c r="A332" t="s">
        <v>101</v>
      </c>
    </row>
    <row r="333" spans="1:1" x14ac:dyDescent="0.25">
      <c r="A333" t="s">
        <v>85</v>
      </c>
    </row>
    <row r="334" spans="1:1" x14ac:dyDescent="0.25">
      <c r="A334" t="s">
        <v>91</v>
      </c>
    </row>
    <row r="335" spans="1:1" x14ac:dyDescent="0.25">
      <c r="A335" t="s">
        <v>111</v>
      </c>
    </row>
    <row r="336" spans="1:1" x14ac:dyDescent="0.25">
      <c r="A336" t="s">
        <v>108</v>
      </c>
    </row>
    <row r="337" spans="1:1" x14ac:dyDescent="0.25">
      <c r="A337" t="s">
        <v>76</v>
      </c>
    </row>
    <row r="338" spans="1:1" x14ac:dyDescent="0.25">
      <c r="A338" t="s">
        <v>77</v>
      </c>
    </row>
    <row r="339" spans="1:1" x14ac:dyDescent="0.25">
      <c r="A339" t="s">
        <v>77</v>
      </c>
    </row>
    <row r="340" spans="1:1" x14ac:dyDescent="0.25">
      <c r="A340" t="s">
        <v>115</v>
      </c>
    </row>
    <row r="341" spans="1:1" x14ac:dyDescent="0.25">
      <c r="A341" t="s">
        <v>121</v>
      </c>
    </row>
    <row r="342" spans="1:1" x14ac:dyDescent="0.25">
      <c r="A342" t="s">
        <v>116</v>
      </c>
    </row>
  </sheetData>
  <autoFilter ref="A1:A34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5"/>
  <sheetViews>
    <sheetView topLeftCell="A4" workbookViewId="0">
      <selection activeCell="F23" sqref="F23"/>
    </sheetView>
  </sheetViews>
  <sheetFormatPr defaultColWidth="8.85546875" defaultRowHeight="15" x14ac:dyDescent="0.25"/>
  <cols>
    <col min="3" max="3" width="13.140625" bestFit="1" customWidth="1"/>
    <col min="4" max="4" width="22.7109375" bestFit="1" customWidth="1"/>
  </cols>
  <sheetData>
    <row r="1" spans="1:4" x14ac:dyDescent="0.25">
      <c r="A1" s="49" t="s">
        <v>45</v>
      </c>
    </row>
    <row r="2" spans="1:4" x14ac:dyDescent="0.25">
      <c r="A2" t="s">
        <v>72</v>
      </c>
    </row>
    <row r="3" spans="1:4" x14ac:dyDescent="0.25">
      <c r="A3" t="s">
        <v>46</v>
      </c>
    </row>
    <row r="4" spans="1:4" x14ac:dyDescent="0.25">
      <c r="A4" t="s">
        <v>71</v>
      </c>
    </row>
    <row r="5" spans="1:4" x14ac:dyDescent="0.25">
      <c r="A5" t="s">
        <v>47</v>
      </c>
    </row>
    <row r="6" spans="1:4" x14ac:dyDescent="0.25">
      <c r="A6" t="s">
        <v>67</v>
      </c>
    </row>
    <row r="7" spans="1:4" x14ac:dyDescent="0.25">
      <c r="A7" t="s">
        <v>71</v>
      </c>
    </row>
    <row r="8" spans="1:4" x14ac:dyDescent="0.25">
      <c r="A8" t="s">
        <v>48</v>
      </c>
      <c r="C8" s="50" t="s">
        <v>59</v>
      </c>
      <c r="D8" t="s">
        <v>61</v>
      </c>
    </row>
    <row r="9" spans="1:4" x14ac:dyDescent="0.25">
      <c r="A9" t="s">
        <v>63</v>
      </c>
      <c r="C9" s="51" t="s">
        <v>66</v>
      </c>
      <c r="D9" s="52">
        <v>5</v>
      </c>
    </row>
    <row r="10" spans="1:4" x14ac:dyDescent="0.25">
      <c r="A10" t="s">
        <v>46</v>
      </c>
      <c r="C10" s="51" t="s">
        <v>57</v>
      </c>
      <c r="D10" s="52">
        <v>4</v>
      </c>
    </row>
    <row r="11" spans="1:4" x14ac:dyDescent="0.25">
      <c r="A11" t="s">
        <v>49</v>
      </c>
      <c r="C11" s="51" t="s">
        <v>56</v>
      </c>
      <c r="D11" s="52">
        <v>7</v>
      </c>
    </row>
    <row r="12" spans="1:4" x14ac:dyDescent="0.25">
      <c r="A12" t="s">
        <v>62</v>
      </c>
      <c r="C12" s="51" t="s">
        <v>52</v>
      </c>
      <c r="D12" s="52">
        <v>5</v>
      </c>
    </row>
    <row r="13" spans="1:4" x14ac:dyDescent="0.25">
      <c r="A13" t="s">
        <v>46</v>
      </c>
      <c r="C13" s="51" t="s">
        <v>48</v>
      </c>
      <c r="D13" s="52">
        <v>5</v>
      </c>
    </row>
    <row r="14" spans="1:4" x14ac:dyDescent="0.25">
      <c r="A14" t="s">
        <v>46</v>
      </c>
      <c r="C14" s="51" t="s">
        <v>53</v>
      </c>
      <c r="D14" s="52">
        <v>5</v>
      </c>
    </row>
    <row r="15" spans="1:4" x14ac:dyDescent="0.25">
      <c r="A15" t="s">
        <v>62</v>
      </c>
      <c r="C15" s="51" t="s">
        <v>58</v>
      </c>
      <c r="D15" s="52">
        <v>1</v>
      </c>
    </row>
    <row r="16" spans="1:4" x14ac:dyDescent="0.25">
      <c r="A16" t="s">
        <v>63</v>
      </c>
      <c r="C16" s="51" t="s">
        <v>51</v>
      </c>
      <c r="D16" s="52">
        <v>1</v>
      </c>
    </row>
    <row r="17" spans="1:4" x14ac:dyDescent="0.25">
      <c r="A17" t="s">
        <v>67</v>
      </c>
      <c r="C17" s="51" t="s">
        <v>46</v>
      </c>
      <c r="D17" s="52">
        <v>87</v>
      </c>
    </row>
    <row r="18" spans="1:4" x14ac:dyDescent="0.25">
      <c r="A18" t="s">
        <v>46</v>
      </c>
      <c r="C18" s="51" t="s">
        <v>54</v>
      </c>
      <c r="D18" s="52">
        <v>10</v>
      </c>
    </row>
    <row r="19" spans="1:4" x14ac:dyDescent="0.25">
      <c r="A19" t="s">
        <v>65</v>
      </c>
      <c r="C19" s="51" t="s">
        <v>47</v>
      </c>
      <c r="D19" s="52">
        <v>5</v>
      </c>
    </row>
    <row r="20" spans="1:4" x14ac:dyDescent="0.25">
      <c r="A20" t="s">
        <v>72</v>
      </c>
      <c r="C20" s="51" t="s">
        <v>55</v>
      </c>
      <c r="D20" s="52">
        <v>3</v>
      </c>
    </row>
    <row r="21" spans="1:4" x14ac:dyDescent="0.25">
      <c r="A21" t="s">
        <v>72</v>
      </c>
      <c r="C21" s="51" t="s">
        <v>50</v>
      </c>
      <c r="D21" s="52">
        <v>17</v>
      </c>
    </row>
    <row r="22" spans="1:4" x14ac:dyDescent="0.25">
      <c r="A22" t="s">
        <v>49</v>
      </c>
      <c r="C22" s="51" t="s">
        <v>71</v>
      </c>
      <c r="D22" s="52">
        <v>30</v>
      </c>
    </row>
    <row r="23" spans="1:4" x14ac:dyDescent="0.25">
      <c r="A23" t="s">
        <v>73</v>
      </c>
      <c r="C23" s="51" t="s">
        <v>62</v>
      </c>
      <c r="D23" s="52">
        <v>44</v>
      </c>
    </row>
    <row r="24" spans="1:4" x14ac:dyDescent="0.25">
      <c r="A24" t="s">
        <v>62</v>
      </c>
      <c r="C24" s="51" t="s">
        <v>63</v>
      </c>
      <c r="D24" s="52">
        <v>21</v>
      </c>
    </row>
    <row r="25" spans="1:4" x14ac:dyDescent="0.25">
      <c r="A25" t="s">
        <v>73</v>
      </c>
      <c r="C25" s="51" t="s">
        <v>72</v>
      </c>
      <c r="D25" s="52">
        <v>37</v>
      </c>
    </row>
    <row r="26" spans="1:4" x14ac:dyDescent="0.25">
      <c r="A26" t="s">
        <v>71</v>
      </c>
      <c r="C26" s="51" t="s">
        <v>65</v>
      </c>
      <c r="D26" s="52">
        <v>8</v>
      </c>
    </row>
    <row r="27" spans="1:4" x14ac:dyDescent="0.25">
      <c r="A27" t="s">
        <v>49</v>
      </c>
      <c r="C27" s="51" t="s">
        <v>67</v>
      </c>
      <c r="D27" s="52">
        <v>13</v>
      </c>
    </row>
    <row r="28" spans="1:4" x14ac:dyDescent="0.25">
      <c r="A28" t="s">
        <v>50</v>
      </c>
      <c r="C28" s="51" t="s">
        <v>73</v>
      </c>
      <c r="D28" s="52">
        <v>17</v>
      </c>
    </row>
    <row r="29" spans="1:4" x14ac:dyDescent="0.25">
      <c r="A29" t="s">
        <v>49</v>
      </c>
      <c r="C29" s="51" t="s">
        <v>68</v>
      </c>
      <c r="D29" s="52">
        <v>5</v>
      </c>
    </row>
    <row r="30" spans="1:4" x14ac:dyDescent="0.25">
      <c r="A30" t="s">
        <v>49</v>
      </c>
      <c r="C30" s="51" t="s">
        <v>69</v>
      </c>
      <c r="D30" s="52">
        <v>5</v>
      </c>
    </row>
    <row r="31" spans="1:4" x14ac:dyDescent="0.25">
      <c r="A31" t="s">
        <v>67</v>
      </c>
      <c r="C31" s="51" t="s">
        <v>64</v>
      </c>
      <c r="D31" s="52">
        <v>3</v>
      </c>
    </row>
    <row r="32" spans="1:4" x14ac:dyDescent="0.25">
      <c r="A32" t="s">
        <v>64</v>
      </c>
      <c r="C32" s="51" t="s">
        <v>49</v>
      </c>
      <c r="D32" s="52">
        <v>54</v>
      </c>
    </row>
    <row r="33" spans="1:4" x14ac:dyDescent="0.25">
      <c r="A33" t="s">
        <v>49</v>
      </c>
      <c r="C33" s="51" t="s">
        <v>70</v>
      </c>
      <c r="D33" s="52">
        <v>2</v>
      </c>
    </row>
    <row r="34" spans="1:4" x14ac:dyDescent="0.25">
      <c r="A34" t="s">
        <v>46</v>
      </c>
      <c r="C34" s="51" t="s">
        <v>60</v>
      </c>
      <c r="D34" s="52">
        <v>394</v>
      </c>
    </row>
    <row r="35" spans="1:4" x14ac:dyDescent="0.25">
      <c r="A35" t="s">
        <v>46</v>
      </c>
    </row>
    <row r="36" spans="1:4" x14ac:dyDescent="0.25">
      <c r="A36" t="s">
        <v>72</v>
      </c>
    </row>
    <row r="37" spans="1:4" x14ac:dyDescent="0.25">
      <c r="A37" t="s">
        <v>72</v>
      </c>
    </row>
    <row r="38" spans="1:4" x14ac:dyDescent="0.25">
      <c r="A38" t="s">
        <v>46</v>
      </c>
    </row>
    <row r="39" spans="1:4" x14ac:dyDescent="0.25">
      <c r="A39" t="s">
        <v>46</v>
      </c>
    </row>
    <row r="40" spans="1:4" x14ac:dyDescent="0.25">
      <c r="A40" t="s">
        <v>62</v>
      </c>
    </row>
    <row r="41" spans="1:4" x14ac:dyDescent="0.25">
      <c r="A41" t="s">
        <v>50</v>
      </c>
    </row>
    <row r="42" spans="1:4" x14ac:dyDescent="0.25">
      <c r="A42" t="s">
        <v>72</v>
      </c>
    </row>
    <row r="43" spans="1:4" x14ac:dyDescent="0.25">
      <c r="A43" t="s">
        <v>46</v>
      </c>
    </row>
    <row r="44" spans="1:4" x14ac:dyDescent="0.25">
      <c r="A44" t="s">
        <v>73</v>
      </c>
    </row>
    <row r="45" spans="1:4" x14ac:dyDescent="0.25">
      <c r="A45" t="s">
        <v>51</v>
      </c>
    </row>
    <row r="46" spans="1:4" x14ac:dyDescent="0.25">
      <c r="A46" t="s">
        <v>72</v>
      </c>
    </row>
    <row r="47" spans="1:4" x14ac:dyDescent="0.25">
      <c r="A47" t="s">
        <v>50</v>
      </c>
    </row>
    <row r="48" spans="1:4" x14ac:dyDescent="0.25">
      <c r="A48" t="s">
        <v>71</v>
      </c>
    </row>
    <row r="49" spans="1:1" x14ac:dyDescent="0.25">
      <c r="A49" t="s">
        <v>49</v>
      </c>
    </row>
    <row r="50" spans="1:1" x14ac:dyDescent="0.25">
      <c r="A50" t="s">
        <v>49</v>
      </c>
    </row>
    <row r="51" spans="1:1" x14ac:dyDescent="0.25">
      <c r="A51" t="s">
        <v>67</v>
      </c>
    </row>
    <row r="52" spans="1:1" x14ac:dyDescent="0.25">
      <c r="A52" t="s">
        <v>71</v>
      </c>
    </row>
    <row r="53" spans="1:1" x14ac:dyDescent="0.25">
      <c r="A53" t="s">
        <v>49</v>
      </c>
    </row>
    <row r="54" spans="1:1" x14ac:dyDescent="0.25">
      <c r="A54" t="s">
        <v>49</v>
      </c>
    </row>
    <row r="55" spans="1:1" x14ac:dyDescent="0.25">
      <c r="A55" t="s">
        <v>62</v>
      </c>
    </row>
    <row r="56" spans="1:1" x14ac:dyDescent="0.25">
      <c r="A56" t="s">
        <v>52</v>
      </c>
    </row>
    <row r="57" spans="1:1" x14ac:dyDescent="0.25">
      <c r="A57" t="s">
        <v>53</v>
      </c>
    </row>
    <row r="58" spans="1:1" x14ac:dyDescent="0.25">
      <c r="A58" t="s">
        <v>50</v>
      </c>
    </row>
    <row r="59" spans="1:1" x14ac:dyDescent="0.25">
      <c r="A59" t="s">
        <v>72</v>
      </c>
    </row>
    <row r="60" spans="1:1" x14ac:dyDescent="0.25">
      <c r="A60" t="s">
        <v>49</v>
      </c>
    </row>
    <row r="61" spans="1:1" x14ac:dyDescent="0.25">
      <c r="A61" t="s">
        <v>52</v>
      </c>
    </row>
    <row r="62" spans="1:1" x14ac:dyDescent="0.25">
      <c r="A62" t="s">
        <v>62</v>
      </c>
    </row>
    <row r="63" spans="1:1" x14ac:dyDescent="0.25">
      <c r="A63" t="s">
        <v>50</v>
      </c>
    </row>
    <row r="64" spans="1:1" x14ac:dyDescent="0.25">
      <c r="A64" t="s">
        <v>46</v>
      </c>
    </row>
    <row r="65" spans="1:1" x14ac:dyDescent="0.25">
      <c r="A65" t="s">
        <v>49</v>
      </c>
    </row>
    <row r="66" spans="1:1" x14ac:dyDescent="0.25">
      <c r="A66" t="s">
        <v>46</v>
      </c>
    </row>
    <row r="67" spans="1:1" x14ac:dyDescent="0.25">
      <c r="A67" t="s">
        <v>63</v>
      </c>
    </row>
    <row r="68" spans="1:1" x14ac:dyDescent="0.25">
      <c r="A68" t="s">
        <v>66</v>
      </c>
    </row>
    <row r="69" spans="1:1" x14ac:dyDescent="0.25">
      <c r="A69" t="s">
        <v>46</v>
      </c>
    </row>
    <row r="70" spans="1:1" x14ac:dyDescent="0.25">
      <c r="A70" t="s">
        <v>54</v>
      </c>
    </row>
    <row r="71" spans="1:1" x14ac:dyDescent="0.25">
      <c r="A71" t="s">
        <v>47</v>
      </c>
    </row>
    <row r="72" spans="1:1" x14ac:dyDescent="0.25">
      <c r="A72" t="s">
        <v>49</v>
      </c>
    </row>
    <row r="73" spans="1:1" x14ac:dyDescent="0.25">
      <c r="A73" t="s">
        <v>52</v>
      </c>
    </row>
    <row r="74" spans="1:1" x14ac:dyDescent="0.25">
      <c r="A74" t="s">
        <v>46</v>
      </c>
    </row>
    <row r="75" spans="1:1" x14ac:dyDescent="0.25">
      <c r="A75" t="s">
        <v>46</v>
      </c>
    </row>
    <row r="76" spans="1:1" x14ac:dyDescent="0.25">
      <c r="A76" t="s">
        <v>72</v>
      </c>
    </row>
    <row r="77" spans="1:1" x14ac:dyDescent="0.25">
      <c r="A77" t="s">
        <v>71</v>
      </c>
    </row>
    <row r="78" spans="1:1" x14ac:dyDescent="0.25">
      <c r="A78" t="s">
        <v>49</v>
      </c>
    </row>
    <row r="79" spans="1:1" x14ac:dyDescent="0.25">
      <c r="A79" t="s">
        <v>49</v>
      </c>
    </row>
    <row r="80" spans="1:1" x14ac:dyDescent="0.25">
      <c r="A80" t="s">
        <v>46</v>
      </c>
    </row>
    <row r="81" spans="1:1" x14ac:dyDescent="0.25">
      <c r="A81" t="s">
        <v>72</v>
      </c>
    </row>
    <row r="82" spans="1:1" x14ac:dyDescent="0.25">
      <c r="A82" t="s">
        <v>72</v>
      </c>
    </row>
    <row r="83" spans="1:1" x14ac:dyDescent="0.25">
      <c r="A83" t="s">
        <v>62</v>
      </c>
    </row>
    <row r="84" spans="1:1" x14ac:dyDescent="0.25">
      <c r="A84" t="s">
        <v>71</v>
      </c>
    </row>
    <row r="85" spans="1:1" x14ac:dyDescent="0.25">
      <c r="A85" t="s">
        <v>49</v>
      </c>
    </row>
    <row r="86" spans="1:1" x14ac:dyDescent="0.25">
      <c r="A86" t="s">
        <v>49</v>
      </c>
    </row>
    <row r="87" spans="1:1" x14ac:dyDescent="0.25">
      <c r="A87" t="s">
        <v>71</v>
      </c>
    </row>
    <row r="88" spans="1:1" x14ac:dyDescent="0.25">
      <c r="A88" t="s">
        <v>68</v>
      </c>
    </row>
    <row r="89" spans="1:1" x14ac:dyDescent="0.25">
      <c r="A89" t="s">
        <v>48</v>
      </c>
    </row>
    <row r="90" spans="1:1" x14ac:dyDescent="0.25">
      <c r="A90" t="s">
        <v>50</v>
      </c>
    </row>
    <row r="91" spans="1:1" x14ac:dyDescent="0.25">
      <c r="A91" t="s">
        <v>71</v>
      </c>
    </row>
    <row r="92" spans="1:1" x14ac:dyDescent="0.25">
      <c r="A92" t="s">
        <v>70</v>
      </c>
    </row>
    <row r="93" spans="1:1" x14ac:dyDescent="0.25">
      <c r="A93" t="s">
        <v>55</v>
      </c>
    </row>
    <row r="94" spans="1:1" x14ac:dyDescent="0.25">
      <c r="A94" t="s">
        <v>46</v>
      </c>
    </row>
    <row r="95" spans="1:1" x14ac:dyDescent="0.25">
      <c r="A95" t="s">
        <v>73</v>
      </c>
    </row>
    <row r="96" spans="1:1" x14ac:dyDescent="0.25">
      <c r="A96" t="s">
        <v>46</v>
      </c>
    </row>
    <row r="97" spans="1:1" x14ac:dyDescent="0.25">
      <c r="A97" t="s">
        <v>50</v>
      </c>
    </row>
    <row r="98" spans="1:1" x14ac:dyDescent="0.25">
      <c r="A98" t="s">
        <v>71</v>
      </c>
    </row>
    <row r="99" spans="1:1" x14ac:dyDescent="0.25">
      <c r="A99" t="s">
        <v>69</v>
      </c>
    </row>
    <row r="100" spans="1:1" x14ac:dyDescent="0.25">
      <c r="A100" t="s">
        <v>46</v>
      </c>
    </row>
    <row r="101" spans="1:1" x14ac:dyDescent="0.25">
      <c r="A101" t="s">
        <v>72</v>
      </c>
    </row>
    <row r="102" spans="1:1" x14ac:dyDescent="0.25">
      <c r="A102" t="s">
        <v>49</v>
      </c>
    </row>
    <row r="103" spans="1:1" x14ac:dyDescent="0.25">
      <c r="A103" t="s">
        <v>46</v>
      </c>
    </row>
    <row r="104" spans="1:1" x14ac:dyDescent="0.25">
      <c r="A104" t="s">
        <v>62</v>
      </c>
    </row>
    <row r="105" spans="1:1" x14ac:dyDescent="0.25">
      <c r="A105" t="s">
        <v>49</v>
      </c>
    </row>
    <row r="106" spans="1:1" x14ac:dyDescent="0.25">
      <c r="A106" t="s">
        <v>56</v>
      </c>
    </row>
    <row r="107" spans="1:1" x14ac:dyDescent="0.25">
      <c r="A107" t="s">
        <v>46</v>
      </c>
    </row>
    <row r="108" spans="1:1" x14ac:dyDescent="0.25">
      <c r="A108" t="s">
        <v>46</v>
      </c>
    </row>
    <row r="109" spans="1:1" x14ac:dyDescent="0.25">
      <c r="A109" t="s">
        <v>49</v>
      </c>
    </row>
    <row r="110" spans="1:1" x14ac:dyDescent="0.25">
      <c r="A110" t="s">
        <v>73</v>
      </c>
    </row>
    <row r="111" spans="1:1" x14ac:dyDescent="0.25">
      <c r="A111" t="s">
        <v>46</v>
      </c>
    </row>
    <row r="112" spans="1:1" x14ac:dyDescent="0.25">
      <c r="A112" t="s">
        <v>72</v>
      </c>
    </row>
    <row r="113" spans="1:1" x14ac:dyDescent="0.25">
      <c r="A113" t="s">
        <v>71</v>
      </c>
    </row>
    <row r="114" spans="1:1" x14ac:dyDescent="0.25">
      <c r="A114" t="s">
        <v>49</v>
      </c>
    </row>
    <row r="115" spans="1:1" x14ac:dyDescent="0.25">
      <c r="A115" t="s">
        <v>63</v>
      </c>
    </row>
    <row r="116" spans="1:1" x14ac:dyDescent="0.25">
      <c r="A116" t="s">
        <v>54</v>
      </c>
    </row>
    <row r="117" spans="1:1" x14ac:dyDescent="0.25">
      <c r="A117" t="s">
        <v>49</v>
      </c>
    </row>
    <row r="118" spans="1:1" x14ac:dyDescent="0.25">
      <c r="A118" t="s">
        <v>72</v>
      </c>
    </row>
    <row r="119" spans="1:1" x14ac:dyDescent="0.25">
      <c r="A119" t="s">
        <v>73</v>
      </c>
    </row>
    <row r="120" spans="1:1" x14ac:dyDescent="0.25">
      <c r="A120" t="s">
        <v>73</v>
      </c>
    </row>
    <row r="121" spans="1:1" x14ac:dyDescent="0.25">
      <c r="A121" t="s">
        <v>46</v>
      </c>
    </row>
    <row r="122" spans="1:1" x14ac:dyDescent="0.25">
      <c r="A122" t="s">
        <v>73</v>
      </c>
    </row>
    <row r="123" spans="1:1" x14ac:dyDescent="0.25">
      <c r="A123" t="s">
        <v>46</v>
      </c>
    </row>
    <row r="124" spans="1:1" x14ac:dyDescent="0.25">
      <c r="A124" t="s">
        <v>49</v>
      </c>
    </row>
    <row r="125" spans="1:1" x14ac:dyDescent="0.25">
      <c r="A125" t="s">
        <v>46</v>
      </c>
    </row>
    <row r="126" spans="1:1" x14ac:dyDescent="0.25">
      <c r="A126" t="s">
        <v>53</v>
      </c>
    </row>
    <row r="127" spans="1:1" x14ac:dyDescent="0.25">
      <c r="A127" t="s">
        <v>62</v>
      </c>
    </row>
    <row r="128" spans="1:1" x14ac:dyDescent="0.25">
      <c r="A128" t="s">
        <v>46</v>
      </c>
    </row>
    <row r="129" spans="1:1" x14ac:dyDescent="0.25">
      <c r="A129" t="s">
        <v>46</v>
      </c>
    </row>
    <row r="130" spans="1:1" x14ac:dyDescent="0.25">
      <c r="A130" t="s">
        <v>67</v>
      </c>
    </row>
    <row r="131" spans="1:1" x14ac:dyDescent="0.25">
      <c r="A131" t="s">
        <v>71</v>
      </c>
    </row>
    <row r="132" spans="1:1" x14ac:dyDescent="0.25">
      <c r="A132" t="s">
        <v>49</v>
      </c>
    </row>
    <row r="133" spans="1:1" x14ac:dyDescent="0.25">
      <c r="A133" t="s">
        <v>46</v>
      </c>
    </row>
    <row r="134" spans="1:1" x14ac:dyDescent="0.25">
      <c r="A134" t="s">
        <v>62</v>
      </c>
    </row>
    <row r="135" spans="1:1" x14ac:dyDescent="0.25">
      <c r="A135" t="s">
        <v>62</v>
      </c>
    </row>
    <row r="136" spans="1:1" x14ac:dyDescent="0.25">
      <c r="A136" t="s">
        <v>46</v>
      </c>
    </row>
    <row r="137" spans="1:1" x14ac:dyDescent="0.25">
      <c r="A137" t="s">
        <v>63</v>
      </c>
    </row>
    <row r="138" spans="1:1" x14ac:dyDescent="0.25">
      <c r="A138" t="s">
        <v>46</v>
      </c>
    </row>
    <row r="139" spans="1:1" x14ac:dyDescent="0.25">
      <c r="A139" t="s">
        <v>49</v>
      </c>
    </row>
    <row r="140" spans="1:1" x14ac:dyDescent="0.25">
      <c r="A140" t="s">
        <v>46</v>
      </c>
    </row>
    <row r="141" spans="1:1" x14ac:dyDescent="0.25">
      <c r="A141" t="s">
        <v>69</v>
      </c>
    </row>
    <row r="142" spans="1:1" x14ac:dyDescent="0.25">
      <c r="A142" t="s">
        <v>62</v>
      </c>
    </row>
    <row r="143" spans="1:1" x14ac:dyDescent="0.25">
      <c r="A143" t="s">
        <v>73</v>
      </c>
    </row>
    <row r="144" spans="1:1" x14ac:dyDescent="0.25">
      <c r="A144" t="s">
        <v>62</v>
      </c>
    </row>
    <row r="145" spans="1:1" x14ac:dyDescent="0.25">
      <c r="A145" t="s">
        <v>46</v>
      </c>
    </row>
    <row r="146" spans="1:1" x14ac:dyDescent="0.25">
      <c r="A146" t="s">
        <v>62</v>
      </c>
    </row>
    <row r="147" spans="1:1" x14ac:dyDescent="0.25">
      <c r="A147" t="s">
        <v>56</v>
      </c>
    </row>
    <row r="148" spans="1:1" x14ac:dyDescent="0.25">
      <c r="A148" t="s">
        <v>62</v>
      </c>
    </row>
    <row r="149" spans="1:1" x14ac:dyDescent="0.25">
      <c r="A149" t="s">
        <v>65</v>
      </c>
    </row>
    <row r="150" spans="1:1" x14ac:dyDescent="0.25">
      <c r="A150" t="s">
        <v>46</v>
      </c>
    </row>
    <row r="151" spans="1:1" x14ac:dyDescent="0.25">
      <c r="A151" t="s">
        <v>49</v>
      </c>
    </row>
    <row r="152" spans="1:1" x14ac:dyDescent="0.25">
      <c r="A152" t="s">
        <v>46</v>
      </c>
    </row>
    <row r="153" spans="1:1" x14ac:dyDescent="0.25">
      <c r="A153" t="s">
        <v>46</v>
      </c>
    </row>
    <row r="154" spans="1:1" x14ac:dyDescent="0.25">
      <c r="A154" t="s">
        <v>68</v>
      </c>
    </row>
    <row r="155" spans="1:1" x14ac:dyDescent="0.25">
      <c r="A155" t="s">
        <v>71</v>
      </c>
    </row>
    <row r="156" spans="1:1" x14ac:dyDescent="0.25">
      <c r="A156" t="s">
        <v>62</v>
      </c>
    </row>
    <row r="157" spans="1:1" x14ac:dyDescent="0.25">
      <c r="A157" t="s">
        <v>62</v>
      </c>
    </row>
    <row r="158" spans="1:1" x14ac:dyDescent="0.25">
      <c r="A158" t="s">
        <v>46</v>
      </c>
    </row>
    <row r="159" spans="1:1" x14ac:dyDescent="0.25">
      <c r="A159" t="s">
        <v>46</v>
      </c>
    </row>
    <row r="160" spans="1:1" x14ac:dyDescent="0.25">
      <c r="A160" t="s">
        <v>46</v>
      </c>
    </row>
    <row r="161" spans="1:1" x14ac:dyDescent="0.25">
      <c r="A161" t="s">
        <v>49</v>
      </c>
    </row>
    <row r="162" spans="1:1" x14ac:dyDescent="0.25">
      <c r="A162" t="s">
        <v>49</v>
      </c>
    </row>
    <row r="163" spans="1:1" x14ac:dyDescent="0.25">
      <c r="A163" t="s">
        <v>46</v>
      </c>
    </row>
    <row r="164" spans="1:1" x14ac:dyDescent="0.25">
      <c r="A164" t="s">
        <v>49</v>
      </c>
    </row>
    <row r="165" spans="1:1" x14ac:dyDescent="0.25">
      <c r="A165" t="s">
        <v>62</v>
      </c>
    </row>
    <row r="166" spans="1:1" x14ac:dyDescent="0.25">
      <c r="A166" t="s">
        <v>62</v>
      </c>
    </row>
    <row r="167" spans="1:1" x14ac:dyDescent="0.25">
      <c r="A167" t="s">
        <v>71</v>
      </c>
    </row>
    <row r="168" spans="1:1" x14ac:dyDescent="0.25">
      <c r="A168" t="s">
        <v>46</v>
      </c>
    </row>
    <row r="169" spans="1:1" x14ac:dyDescent="0.25">
      <c r="A169" t="s">
        <v>64</v>
      </c>
    </row>
    <row r="170" spans="1:1" x14ac:dyDescent="0.25">
      <c r="A170" t="s">
        <v>63</v>
      </c>
    </row>
    <row r="171" spans="1:1" x14ac:dyDescent="0.25">
      <c r="A171" t="s">
        <v>46</v>
      </c>
    </row>
    <row r="172" spans="1:1" x14ac:dyDescent="0.25">
      <c r="A172" t="s">
        <v>62</v>
      </c>
    </row>
    <row r="173" spans="1:1" x14ac:dyDescent="0.25">
      <c r="A173" t="s">
        <v>71</v>
      </c>
    </row>
    <row r="174" spans="1:1" x14ac:dyDescent="0.25">
      <c r="A174" t="s">
        <v>46</v>
      </c>
    </row>
    <row r="175" spans="1:1" x14ac:dyDescent="0.25">
      <c r="A175" t="s">
        <v>72</v>
      </c>
    </row>
    <row r="176" spans="1:1" x14ac:dyDescent="0.25">
      <c r="A176" t="s">
        <v>46</v>
      </c>
    </row>
    <row r="177" spans="1:1" x14ac:dyDescent="0.25">
      <c r="A177" t="s">
        <v>46</v>
      </c>
    </row>
    <row r="178" spans="1:1" x14ac:dyDescent="0.25">
      <c r="A178" t="s">
        <v>47</v>
      </c>
    </row>
    <row r="179" spans="1:1" x14ac:dyDescent="0.25">
      <c r="A179" t="s">
        <v>62</v>
      </c>
    </row>
    <row r="180" spans="1:1" x14ac:dyDescent="0.25">
      <c r="A180" t="s">
        <v>72</v>
      </c>
    </row>
    <row r="181" spans="1:1" x14ac:dyDescent="0.25">
      <c r="A181" t="s">
        <v>46</v>
      </c>
    </row>
    <row r="182" spans="1:1" x14ac:dyDescent="0.25">
      <c r="A182" t="s">
        <v>46</v>
      </c>
    </row>
    <row r="183" spans="1:1" x14ac:dyDescent="0.25">
      <c r="A183" t="s">
        <v>63</v>
      </c>
    </row>
    <row r="184" spans="1:1" x14ac:dyDescent="0.25">
      <c r="A184" t="s">
        <v>55</v>
      </c>
    </row>
    <row r="185" spans="1:1" x14ac:dyDescent="0.25">
      <c r="A185" t="s">
        <v>46</v>
      </c>
    </row>
    <row r="186" spans="1:1" x14ac:dyDescent="0.25">
      <c r="A186" t="s">
        <v>50</v>
      </c>
    </row>
    <row r="187" spans="1:1" x14ac:dyDescent="0.25">
      <c r="A187" t="s">
        <v>73</v>
      </c>
    </row>
    <row r="188" spans="1:1" x14ac:dyDescent="0.25">
      <c r="A188" t="s">
        <v>65</v>
      </c>
    </row>
    <row r="189" spans="1:1" x14ac:dyDescent="0.25">
      <c r="A189" t="s">
        <v>46</v>
      </c>
    </row>
    <row r="190" spans="1:1" x14ac:dyDescent="0.25">
      <c r="A190" t="s">
        <v>71</v>
      </c>
    </row>
    <row r="191" spans="1:1" x14ac:dyDescent="0.25">
      <c r="A191" t="s">
        <v>72</v>
      </c>
    </row>
    <row r="192" spans="1:1" x14ac:dyDescent="0.25">
      <c r="A192" t="s">
        <v>49</v>
      </c>
    </row>
    <row r="193" spans="1:1" x14ac:dyDescent="0.25">
      <c r="A193" t="s">
        <v>53</v>
      </c>
    </row>
    <row r="194" spans="1:1" x14ac:dyDescent="0.25">
      <c r="A194" t="s">
        <v>72</v>
      </c>
    </row>
    <row r="195" spans="1:1" x14ac:dyDescent="0.25">
      <c r="A195" t="s">
        <v>49</v>
      </c>
    </row>
    <row r="196" spans="1:1" x14ac:dyDescent="0.25">
      <c r="A196" t="s">
        <v>49</v>
      </c>
    </row>
    <row r="197" spans="1:1" x14ac:dyDescent="0.25">
      <c r="A197" t="s">
        <v>57</v>
      </c>
    </row>
    <row r="198" spans="1:1" x14ac:dyDescent="0.25">
      <c r="A198" t="s">
        <v>72</v>
      </c>
    </row>
    <row r="199" spans="1:1" x14ac:dyDescent="0.25">
      <c r="A199" t="s">
        <v>62</v>
      </c>
    </row>
    <row r="200" spans="1:1" x14ac:dyDescent="0.25">
      <c r="A200" t="s">
        <v>57</v>
      </c>
    </row>
    <row r="201" spans="1:1" x14ac:dyDescent="0.25">
      <c r="A201" t="s">
        <v>72</v>
      </c>
    </row>
    <row r="202" spans="1:1" x14ac:dyDescent="0.25">
      <c r="A202" t="s">
        <v>50</v>
      </c>
    </row>
    <row r="203" spans="1:1" x14ac:dyDescent="0.25">
      <c r="A203" t="s">
        <v>54</v>
      </c>
    </row>
    <row r="204" spans="1:1" x14ac:dyDescent="0.25">
      <c r="A204" t="s">
        <v>72</v>
      </c>
    </row>
    <row r="205" spans="1:1" x14ac:dyDescent="0.25">
      <c r="A205" t="s">
        <v>72</v>
      </c>
    </row>
    <row r="206" spans="1:1" x14ac:dyDescent="0.25">
      <c r="A206" t="s">
        <v>72</v>
      </c>
    </row>
    <row r="207" spans="1:1" x14ac:dyDescent="0.25">
      <c r="A207" t="s">
        <v>56</v>
      </c>
    </row>
    <row r="208" spans="1:1" x14ac:dyDescent="0.25">
      <c r="A208" t="s">
        <v>63</v>
      </c>
    </row>
    <row r="209" spans="1:1" x14ac:dyDescent="0.25">
      <c r="A209" t="s">
        <v>49</v>
      </c>
    </row>
    <row r="210" spans="1:1" x14ac:dyDescent="0.25">
      <c r="A210" t="s">
        <v>62</v>
      </c>
    </row>
    <row r="211" spans="1:1" x14ac:dyDescent="0.25">
      <c r="A211" t="s">
        <v>66</v>
      </c>
    </row>
    <row r="212" spans="1:1" x14ac:dyDescent="0.25">
      <c r="A212" t="s">
        <v>49</v>
      </c>
    </row>
    <row r="213" spans="1:1" x14ac:dyDescent="0.25">
      <c r="A213" t="s">
        <v>71</v>
      </c>
    </row>
    <row r="214" spans="1:1" x14ac:dyDescent="0.25">
      <c r="A214" t="s">
        <v>56</v>
      </c>
    </row>
    <row r="215" spans="1:1" x14ac:dyDescent="0.25">
      <c r="A215" t="s">
        <v>49</v>
      </c>
    </row>
    <row r="216" spans="1:1" x14ac:dyDescent="0.25">
      <c r="A216" t="s">
        <v>49</v>
      </c>
    </row>
    <row r="217" spans="1:1" x14ac:dyDescent="0.25">
      <c r="A217" t="s">
        <v>58</v>
      </c>
    </row>
    <row r="218" spans="1:1" x14ac:dyDescent="0.25">
      <c r="A218" t="s">
        <v>46</v>
      </c>
    </row>
    <row r="219" spans="1:1" x14ac:dyDescent="0.25">
      <c r="A219" t="s">
        <v>63</v>
      </c>
    </row>
    <row r="220" spans="1:1" x14ac:dyDescent="0.25">
      <c r="A220" t="s">
        <v>62</v>
      </c>
    </row>
    <row r="221" spans="1:1" x14ac:dyDescent="0.25">
      <c r="A221" t="s">
        <v>63</v>
      </c>
    </row>
    <row r="222" spans="1:1" x14ac:dyDescent="0.25">
      <c r="A222" t="s">
        <v>63</v>
      </c>
    </row>
    <row r="223" spans="1:1" x14ac:dyDescent="0.25">
      <c r="A223" t="s">
        <v>69</v>
      </c>
    </row>
    <row r="224" spans="1:1" x14ac:dyDescent="0.25">
      <c r="A224" t="s">
        <v>63</v>
      </c>
    </row>
    <row r="225" spans="1:1" x14ac:dyDescent="0.25">
      <c r="A225" t="s">
        <v>63</v>
      </c>
    </row>
    <row r="226" spans="1:1" x14ac:dyDescent="0.25">
      <c r="A226" t="s">
        <v>46</v>
      </c>
    </row>
    <row r="227" spans="1:1" x14ac:dyDescent="0.25">
      <c r="A227" t="s">
        <v>62</v>
      </c>
    </row>
    <row r="228" spans="1:1" x14ac:dyDescent="0.25">
      <c r="A228" t="s">
        <v>72</v>
      </c>
    </row>
    <row r="229" spans="1:1" x14ac:dyDescent="0.25">
      <c r="A229" t="s">
        <v>72</v>
      </c>
    </row>
    <row r="230" spans="1:1" x14ac:dyDescent="0.25">
      <c r="A230" t="s">
        <v>71</v>
      </c>
    </row>
    <row r="231" spans="1:1" x14ac:dyDescent="0.25">
      <c r="A231" t="s">
        <v>53</v>
      </c>
    </row>
    <row r="232" spans="1:1" x14ac:dyDescent="0.25">
      <c r="A232" t="s">
        <v>63</v>
      </c>
    </row>
    <row r="233" spans="1:1" x14ac:dyDescent="0.25">
      <c r="A233" t="s">
        <v>68</v>
      </c>
    </row>
    <row r="234" spans="1:1" x14ac:dyDescent="0.25">
      <c r="A234" t="s">
        <v>67</v>
      </c>
    </row>
    <row r="235" spans="1:1" x14ac:dyDescent="0.25">
      <c r="A235" t="s">
        <v>46</v>
      </c>
    </row>
    <row r="236" spans="1:1" x14ac:dyDescent="0.25">
      <c r="A236" t="s">
        <v>49</v>
      </c>
    </row>
    <row r="237" spans="1:1" x14ac:dyDescent="0.25">
      <c r="A237" t="s">
        <v>46</v>
      </c>
    </row>
    <row r="238" spans="1:1" x14ac:dyDescent="0.25">
      <c r="A238" t="s">
        <v>49</v>
      </c>
    </row>
    <row r="239" spans="1:1" x14ac:dyDescent="0.25">
      <c r="A239" t="s">
        <v>71</v>
      </c>
    </row>
    <row r="240" spans="1:1" x14ac:dyDescent="0.25">
      <c r="A240" t="s">
        <v>73</v>
      </c>
    </row>
    <row r="241" spans="1:1" x14ac:dyDescent="0.25">
      <c r="A241" t="s">
        <v>71</v>
      </c>
    </row>
    <row r="242" spans="1:1" x14ac:dyDescent="0.25">
      <c r="A242" t="s">
        <v>71</v>
      </c>
    </row>
    <row r="243" spans="1:1" x14ac:dyDescent="0.25">
      <c r="A243" t="s">
        <v>46</v>
      </c>
    </row>
    <row r="244" spans="1:1" x14ac:dyDescent="0.25">
      <c r="A244" t="s">
        <v>62</v>
      </c>
    </row>
    <row r="245" spans="1:1" x14ac:dyDescent="0.25">
      <c r="A245" t="s">
        <v>71</v>
      </c>
    </row>
    <row r="246" spans="1:1" x14ac:dyDescent="0.25">
      <c r="A246" t="s">
        <v>63</v>
      </c>
    </row>
    <row r="247" spans="1:1" x14ac:dyDescent="0.25">
      <c r="A247" t="s">
        <v>48</v>
      </c>
    </row>
    <row r="248" spans="1:1" x14ac:dyDescent="0.25">
      <c r="A248" t="s">
        <v>46</v>
      </c>
    </row>
    <row r="249" spans="1:1" x14ac:dyDescent="0.25">
      <c r="A249" t="s">
        <v>50</v>
      </c>
    </row>
    <row r="250" spans="1:1" x14ac:dyDescent="0.25">
      <c r="A250" t="s">
        <v>46</v>
      </c>
    </row>
    <row r="251" spans="1:1" x14ac:dyDescent="0.25">
      <c r="A251" t="s">
        <v>49</v>
      </c>
    </row>
    <row r="252" spans="1:1" x14ac:dyDescent="0.25">
      <c r="A252" t="s">
        <v>54</v>
      </c>
    </row>
    <row r="253" spans="1:1" x14ac:dyDescent="0.25">
      <c r="A253" t="s">
        <v>46</v>
      </c>
    </row>
    <row r="254" spans="1:1" x14ac:dyDescent="0.25">
      <c r="A254" t="s">
        <v>72</v>
      </c>
    </row>
    <row r="255" spans="1:1" x14ac:dyDescent="0.25">
      <c r="A255" t="s">
        <v>67</v>
      </c>
    </row>
    <row r="256" spans="1:1" x14ac:dyDescent="0.25">
      <c r="A256" t="s">
        <v>67</v>
      </c>
    </row>
    <row r="257" spans="1:1" x14ac:dyDescent="0.25">
      <c r="A257" t="s">
        <v>46</v>
      </c>
    </row>
    <row r="258" spans="1:1" x14ac:dyDescent="0.25">
      <c r="A258" t="s">
        <v>54</v>
      </c>
    </row>
    <row r="259" spans="1:1" x14ac:dyDescent="0.25">
      <c r="A259" t="s">
        <v>50</v>
      </c>
    </row>
    <row r="260" spans="1:1" x14ac:dyDescent="0.25">
      <c r="A260" t="s">
        <v>62</v>
      </c>
    </row>
    <row r="261" spans="1:1" x14ac:dyDescent="0.25">
      <c r="A261" t="s">
        <v>67</v>
      </c>
    </row>
    <row r="262" spans="1:1" x14ac:dyDescent="0.25">
      <c r="A262" t="s">
        <v>73</v>
      </c>
    </row>
    <row r="263" spans="1:1" x14ac:dyDescent="0.25">
      <c r="A263" t="s">
        <v>56</v>
      </c>
    </row>
    <row r="264" spans="1:1" x14ac:dyDescent="0.25">
      <c r="A264" t="s">
        <v>57</v>
      </c>
    </row>
    <row r="265" spans="1:1" x14ac:dyDescent="0.25">
      <c r="A265" t="s">
        <v>46</v>
      </c>
    </row>
    <row r="266" spans="1:1" x14ac:dyDescent="0.25">
      <c r="A266" t="s">
        <v>46</v>
      </c>
    </row>
    <row r="267" spans="1:1" x14ac:dyDescent="0.25">
      <c r="A267" t="s">
        <v>62</v>
      </c>
    </row>
    <row r="268" spans="1:1" x14ac:dyDescent="0.25">
      <c r="A268" t="s">
        <v>50</v>
      </c>
    </row>
    <row r="269" spans="1:1" x14ac:dyDescent="0.25">
      <c r="A269" t="s">
        <v>67</v>
      </c>
    </row>
    <row r="270" spans="1:1" x14ac:dyDescent="0.25">
      <c r="A270" t="s">
        <v>69</v>
      </c>
    </row>
    <row r="271" spans="1:1" x14ac:dyDescent="0.25">
      <c r="A271" t="s">
        <v>49</v>
      </c>
    </row>
    <row r="272" spans="1:1" x14ac:dyDescent="0.25">
      <c r="A272" t="s">
        <v>53</v>
      </c>
    </row>
    <row r="273" spans="1:1" x14ac:dyDescent="0.25">
      <c r="A273" t="s">
        <v>54</v>
      </c>
    </row>
    <row r="274" spans="1:1" x14ac:dyDescent="0.25">
      <c r="A274" t="s">
        <v>55</v>
      </c>
    </row>
    <row r="275" spans="1:1" x14ac:dyDescent="0.25">
      <c r="A275" t="s">
        <v>46</v>
      </c>
    </row>
    <row r="276" spans="1:1" x14ac:dyDescent="0.25">
      <c r="A276" t="s">
        <v>67</v>
      </c>
    </row>
    <row r="277" spans="1:1" x14ac:dyDescent="0.25">
      <c r="A277" t="s">
        <v>46</v>
      </c>
    </row>
    <row r="278" spans="1:1" x14ac:dyDescent="0.25">
      <c r="A278" t="s">
        <v>46</v>
      </c>
    </row>
    <row r="279" spans="1:1" x14ac:dyDescent="0.25">
      <c r="A279" t="s">
        <v>46</v>
      </c>
    </row>
    <row r="280" spans="1:1" x14ac:dyDescent="0.25">
      <c r="A280" t="s">
        <v>46</v>
      </c>
    </row>
    <row r="281" spans="1:1" x14ac:dyDescent="0.25">
      <c r="A281" t="s">
        <v>62</v>
      </c>
    </row>
    <row r="282" spans="1:1" x14ac:dyDescent="0.25">
      <c r="A282" t="s">
        <v>69</v>
      </c>
    </row>
    <row r="283" spans="1:1" x14ac:dyDescent="0.25">
      <c r="A283" t="s">
        <v>71</v>
      </c>
    </row>
    <row r="284" spans="1:1" x14ac:dyDescent="0.25">
      <c r="A284" t="s">
        <v>71</v>
      </c>
    </row>
    <row r="285" spans="1:1" x14ac:dyDescent="0.25">
      <c r="A285" t="s">
        <v>63</v>
      </c>
    </row>
    <row r="286" spans="1:1" x14ac:dyDescent="0.25">
      <c r="A286" t="s">
        <v>46</v>
      </c>
    </row>
    <row r="287" spans="1:1" x14ac:dyDescent="0.25">
      <c r="A287" t="s">
        <v>66</v>
      </c>
    </row>
    <row r="288" spans="1:1" x14ac:dyDescent="0.25">
      <c r="A288" t="s">
        <v>48</v>
      </c>
    </row>
    <row r="289" spans="1:1" x14ac:dyDescent="0.25">
      <c r="A289" t="s">
        <v>62</v>
      </c>
    </row>
    <row r="290" spans="1:1" x14ac:dyDescent="0.25">
      <c r="A290" t="s">
        <v>49</v>
      </c>
    </row>
    <row r="291" spans="1:1" x14ac:dyDescent="0.25">
      <c r="A291" t="s">
        <v>56</v>
      </c>
    </row>
    <row r="292" spans="1:1" x14ac:dyDescent="0.25">
      <c r="A292" t="s">
        <v>72</v>
      </c>
    </row>
    <row r="293" spans="1:1" x14ac:dyDescent="0.25">
      <c r="A293" t="s">
        <v>46</v>
      </c>
    </row>
    <row r="294" spans="1:1" x14ac:dyDescent="0.25">
      <c r="A294" t="s">
        <v>62</v>
      </c>
    </row>
    <row r="295" spans="1:1" x14ac:dyDescent="0.25">
      <c r="A295" t="s">
        <v>72</v>
      </c>
    </row>
    <row r="296" spans="1:1" x14ac:dyDescent="0.25">
      <c r="A296" t="s">
        <v>65</v>
      </c>
    </row>
    <row r="297" spans="1:1" x14ac:dyDescent="0.25">
      <c r="A297" t="s">
        <v>72</v>
      </c>
    </row>
    <row r="298" spans="1:1" x14ac:dyDescent="0.25">
      <c r="A298" t="s">
        <v>63</v>
      </c>
    </row>
    <row r="299" spans="1:1" x14ac:dyDescent="0.25">
      <c r="A299" t="s">
        <v>46</v>
      </c>
    </row>
    <row r="300" spans="1:1" x14ac:dyDescent="0.25">
      <c r="A300" t="s">
        <v>66</v>
      </c>
    </row>
    <row r="301" spans="1:1" x14ac:dyDescent="0.25">
      <c r="A301" t="s">
        <v>46</v>
      </c>
    </row>
    <row r="302" spans="1:1" x14ac:dyDescent="0.25">
      <c r="A302" t="s">
        <v>68</v>
      </c>
    </row>
    <row r="303" spans="1:1" x14ac:dyDescent="0.25">
      <c r="A303" t="s">
        <v>49</v>
      </c>
    </row>
    <row r="304" spans="1:1" x14ac:dyDescent="0.25">
      <c r="A304" t="s">
        <v>72</v>
      </c>
    </row>
    <row r="305" spans="1:1" x14ac:dyDescent="0.25">
      <c r="A305" t="s">
        <v>68</v>
      </c>
    </row>
    <row r="306" spans="1:1" x14ac:dyDescent="0.25">
      <c r="A306" t="s">
        <v>67</v>
      </c>
    </row>
    <row r="307" spans="1:1" x14ac:dyDescent="0.25">
      <c r="A307" t="s">
        <v>72</v>
      </c>
    </row>
    <row r="308" spans="1:1" x14ac:dyDescent="0.25">
      <c r="A308" t="s">
        <v>71</v>
      </c>
    </row>
    <row r="309" spans="1:1" x14ac:dyDescent="0.25">
      <c r="A309" t="s">
        <v>49</v>
      </c>
    </row>
    <row r="310" spans="1:1" x14ac:dyDescent="0.25">
      <c r="A310" t="s">
        <v>49</v>
      </c>
    </row>
    <row r="311" spans="1:1" x14ac:dyDescent="0.25">
      <c r="A311" t="s">
        <v>62</v>
      </c>
    </row>
    <row r="312" spans="1:1" x14ac:dyDescent="0.25">
      <c r="A312" t="s">
        <v>46</v>
      </c>
    </row>
    <row r="313" spans="1:1" x14ac:dyDescent="0.25">
      <c r="A313" t="s">
        <v>64</v>
      </c>
    </row>
    <row r="314" spans="1:1" x14ac:dyDescent="0.25">
      <c r="A314" t="s">
        <v>50</v>
      </c>
    </row>
    <row r="315" spans="1:1" x14ac:dyDescent="0.25">
      <c r="A315" t="s">
        <v>49</v>
      </c>
    </row>
    <row r="316" spans="1:1" x14ac:dyDescent="0.25">
      <c r="A316" t="s">
        <v>48</v>
      </c>
    </row>
    <row r="317" spans="1:1" x14ac:dyDescent="0.25">
      <c r="A317" t="s">
        <v>46</v>
      </c>
    </row>
    <row r="318" spans="1:1" x14ac:dyDescent="0.25">
      <c r="A318" t="s">
        <v>72</v>
      </c>
    </row>
    <row r="319" spans="1:1" x14ac:dyDescent="0.25">
      <c r="A319" t="s">
        <v>73</v>
      </c>
    </row>
    <row r="320" spans="1:1" x14ac:dyDescent="0.25">
      <c r="A320" t="s">
        <v>46</v>
      </c>
    </row>
    <row r="321" spans="1:1" x14ac:dyDescent="0.25">
      <c r="A321" t="s">
        <v>66</v>
      </c>
    </row>
    <row r="322" spans="1:1" x14ac:dyDescent="0.25">
      <c r="A322" t="s">
        <v>49</v>
      </c>
    </row>
    <row r="323" spans="1:1" x14ac:dyDescent="0.25">
      <c r="A323" t="s">
        <v>62</v>
      </c>
    </row>
    <row r="324" spans="1:1" x14ac:dyDescent="0.25">
      <c r="A324" t="s">
        <v>71</v>
      </c>
    </row>
    <row r="325" spans="1:1" x14ac:dyDescent="0.25">
      <c r="A325" t="s">
        <v>56</v>
      </c>
    </row>
    <row r="326" spans="1:1" x14ac:dyDescent="0.25">
      <c r="A326" t="s">
        <v>62</v>
      </c>
    </row>
    <row r="327" spans="1:1" x14ac:dyDescent="0.25">
      <c r="A327" t="s">
        <v>65</v>
      </c>
    </row>
    <row r="328" spans="1:1" x14ac:dyDescent="0.25">
      <c r="A328" t="s">
        <v>50</v>
      </c>
    </row>
    <row r="329" spans="1:1" x14ac:dyDescent="0.25">
      <c r="A329" t="s">
        <v>46</v>
      </c>
    </row>
    <row r="330" spans="1:1" x14ac:dyDescent="0.25">
      <c r="A330" t="s">
        <v>52</v>
      </c>
    </row>
    <row r="331" spans="1:1" x14ac:dyDescent="0.25">
      <c r="A331" t="s">
        <v>72</v>
      </c>
    </row>
    <row r="332" spans="1:1" x14ac:dyDescent="0.25">
      <c r="A332" t="s">
        <v>62</v>
      </c>
    </row>
    <row r="333" spans="1:1" x14ac:dyDescent="0.25">
      <c r="A333" t="s">
        <v>46</v>
      </c>
    </row>
    <row r="334" spans="1:1" x14ac:dyDescent="0.25">
      <c r="A334" t="s">
        <v>54</v>
      </c>
    </row>
    <row r="335" spans="1:1" x14ac:dyDescent="0.25">
      <c r="A335" t="s">
        <v>62</v>
      </c>
    </row>
    <row r="336" spans="1:1" x14ac:dyDescent="0.25">
      <c r="A336" t="s">
        <v>50</v>
      </c>
    </row>
    <row r="337" spans="1:1" x14ac:dyDescent="0.25">
      <c r="A337" t="s">
        <v>62</v>
      </c>
    </row>
    <row r="338" spans="1:1" x14ac:dyDescent="0.25">
      <c r="A338" t="s">
        <v>46</v>
      </c>
    </row>
    <row r="339" spans="1:1" x14ac:dyDescent="0.25">
      <c r="A339" t="s">
        <v>46</v>
      </c>
    </row>
    <row r="340" spans="1:1" x14ac:dyDescent="0.25">
      <c r="A340" t="s">
        <v>62</v>
      </c>
    </row>
    <row r="341" spans="1:1" x14ac:dyDescent="0.25">
      <c r="A341" t="s">
        <v>72</v>
      </c>
    </row>
    <row r="342" spans="1:1" x14ac:dyDescent="0.25">
      <c r="A342" t="s">
        <v>46</v>
      </c>
    </row>
    <row r="343" spans="1:1" x14ac:dyDescent="0.25">
      <c r="A343" t="s">
        <v>57</v>
      </c>
    </row>
    <row r="344" spans="1:1" x14ac:dyDescent="0.25">
      <c r="A344" t="s">
        <v>72</v>
      </c>
    </row>
    <row r="345" spans="1:1" x14ac:dyDescent="0.25">
      <c r="A345" t="s">
        <v>62</v>
      </c>
    </row>
    <row r="346" spans="1:1" x14ac:dyDescent="0.25">
      <c r="A346" t="s">
        <v>67</v>
      </c>
    </row>
    <row r="347" spans="1:1" x14ac:dyDescent="0.25">
      <c r="A347" t="s">
        <v>70</v>
      </c>
    </row>
    <row r="348" spans="1:1" x14ac:dyDescent="0.25">
      <c r="A348" t="s">
        <v>62</v>
      </c>
    </row>
    <row r="349" spans="1:1" x14ac:dyDescent="0.25">
      <c r="A349" t="s">
        <v>52</v>
      </c>
    </row>
    <row r="350" spans="1:1" x14ac:dyDescent="0.25">
      <c r="A350" t="s">
        <v>63</v>
      </c>
    </row>
    <row r="351" spans="1:1" x14ac:dyDescent="0.25">
      <c r="A351" t="s">
        <v>65</v>
      </c>
    </row>
    <row r="352" spans="1:1" x14ac:dyDescent="0.25">
      <c r="A352" t="s">
        <v>50</v>
      </c>
    </row>
    <row r="353" spans="1:1" x14ac:dyDescent="0.25">
      <c r="A353" t="s">
        <v>72</v>
      </c>
    </row>
    <row r="354" spans="1:1" x14ac:dyDescent="0.25">
      <c r="A354" t="s">
        <v>72</v>
      </c>
    </row>
    <row r="355" spans="1:1" x14ac:dyDescent="0.25">
      <c r="A355" t="s">
        <v>46</v>
      </c>
    </row>
    <row r="356" spans="1:1" x14ac:dyDescent="0.25">
      <c r="A356" t="s">
        <v>46</v>
      </c>
    </row>
    <row r="357" spans="1:1" x14ac:dyDescent="0.25">
      <c r="A357" t="s">
        <v>73</v>
      </c>
    </row>
    <row r="358" spans="1:1" x14ac:dyDescent="0.25">
      <c r="A358" t="s">
        <v>47</v>
      </c>
    </row>
    <row r="359" spans="1:1" x14ac:dyDescent="0.25">
      <c r="A359" t="s">
        <v>63</v>
      </c>
    </row>
    <row r="360" spans="1:1" x14ac:dyDescent="0.25">
      <c r="A360" t="s">
        <v>46</v>
      </c>
    </row>
    <row r="361" spans="1:1" x14ac:dyDescent="0.25">
      <c r="A361" t="s">
        <v>49</v>
      </c>
    </row>
    <row r="362" spans="1:1" x14ac:dyDescent="0.25">
      <c r="A362" t="s">
        <v>49</v>
      </c>
    </row>
    <row r="363" spans="1:1" x14ac:dyDescent="0.25">
      <c r="A363" t="s">
        <v>73</v>
      </c>
    </row>
    <row r="364" spans="1:1" x14ac:dyDescent="0.25">
      <c r="A364" t="s">
        <v>65</v>
      </c>
    </row>
    <row r="365" spans="1:1" x14ac:dyDescent="0.25">
      <c r="A365" t="s">
        <v>71</v>
      </c>
    </row>
    <row r="366" spans="1:1" x14ac:dyDescent="0.25">
      <c r="A366" t="s">
        <v>65</v>
      </c>
    </row>
    <row r="367" spans="1:1" x14ac:dyDescent="0.25">
      <c r="A367" t="s">
        <v>46</v>
      </c>
    </row>
    <row r="368" spans="1:1" x14ac:dyDescent="0.25">
      <c r="A368" t="s">
        <v>46</v>
      </c>
    </row>
    <row r="369" spans="1:1" x14ac:dyDescent="0.25">
      <c r="A369" t="s">
        <v>54</v>
      </c>
    </row>
    <row r="370" spans="1:1" x14ac:dyDescent="0.25">
      <c r="A370" t="s">
        <v>49</v>
      </c>
    </row>
    <row r="371" spans="1:1" x14ac:dyDescent="0.25">
      <c r="A371" t="s">
        <v>63</v>
      </c>
    </row>
    <row r="372" spans="1:1" x14ac:dyDescent="0.25">
      <c r="A372" t="s">
        <v>63</v>
      </c>
    </row>
    <row r="373" spans="1:1" x14ac:dyDescent="0.25">
      <c r="A373" t="s">
        <v>71</v>
      </c>
    </row>
    <row r="374" spans="1:1" x14ac:dyDescent="0.25">
      <c r="A374" t="s">
        <v>54</v>
      </c>
    </row>
    <row r="375" spans="1:1" x14ac:dyDescent="0.25">
      <c r="A375" t="s">
        <v>62</v>
      </c>
    </row>
    <row r="376" spans="1:1" x14ac:dyDescent="0.25">
      <c r="A376" t="s">
        <v>46</v>
      </c>
    </row>
    <row r="377" spans="1:1" x14ac:dyDescent="0.25">
      <c r="A377" t="s">
        <v>46</v>
      </c>
    </row>
    <row r="378" spans="1:1" x14ac:dyDescent="0.25">
      <c r="A378" t="s">
        <v>62</v>
      </c>
    </row>
    <row r="379" spans="1:1" x14ac:dyDescent="0.25">
      <c r="A379" t="s">
        <v>46</v>
      </c>
    </row>
    <row r="380" spans="1:1" x14ac:dyDescent="0.25">
      <c r="A380" t="s">
        <v>50</v>
      </c>
    </row>
    <row r="381" spans="1:1" x14ac:dyDescent="0.25">
      <c r="A381" t="s">
        <v>62</v>
      </c>
    </row>
    <row r="382" spans="1:1" x14ac:dyDescent="0.25">
      <c r="A382" t="s">
        <v>49</v>
      </c>
    </row>
    <row r="383" spans="1:1" x14ac:dyDescent="0.25">
      <c r="A383" t="s">
        <v>73</v>
      </c>
    </row>
    <row r="384" spans="1:1" x14ac:dyDescent="0.25">
      <c r="A384" t="s">
        <v>49</v>
      </c>
    </row>
    <row r="385" spans="1:1" x14ac:dyDescent="0.25">
      <c r="A385" t="s">
        <v>71</v>
      </c>
    </row>
    <row r="386" spans="1:1" x14ac:dyDescent="0.25">
      <c r="A386" t="s">
        <v>49</v>
      </c>
    </row>
    <row r="387" spans="1:1" x14ac:dyDescent="0.25">
      <c r="A387" t="s">
        <v>49</v>
      </c>
    </row>
    <row r="388" spans="1:1" x14ac:dyDescent="0.25">
      <c r="A388" t="s">
        <v>47</v>
      </c>
    </row>
    <row r="389" spans="1:1" x14ac:dyDescent="0.25">
      <c r="A389" t="s">
        <v>46</v>
      </c>
    </row>
    <row r="390" spans="1:1" x14ac:dyDescent="0.25">
      <c r="A390" t="s">
        <v>54</v>
      </c>
    </row>
    <row r="391" spans="1:1" x14ac:dyDescent="0.25">
      <c r="A391" t="s">
        <v>46</v>
      </c>
    </row>
    <row r="392" spans="1:1" x14ac:dyDescent="0.25">
      <c r="A392" t="s">
        <v>71</v>
      </c>
    </row>
    <row r="393" spans="1:1" x14ac:dyDescent="0.25">
      <c r="A393" t="s">
        <v>73</v>
      </c>
    </row>
    <row r="394" spans="1:1" x14ac:dyDescent="0.25">
      <c r="A394" t="s">
        <v>49</v>
      </c>
    </row>
    <row r="395" spans="1:1" x14ac:dyDescent="0.25">
      <c r="A395" t="s">
        <v>62</v>
      </c>
    </row>
  </sheetData>
  <autoFilter ref="A1:A10473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FRPOE</vt:lpstr>
      <vt:lpstr>Sheet3</vt:lpstr>
      <vt:lpstr>Sheet2</vt:lpstr>
      <vt:lpstr>FRPOE!Print_Area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Carlee K (ranallc)</dc:creator>
  <cp:lastModifiedBy>Ranalli, Carlee K (ranallc)</cp:lastModifiedBy>
  <cp:lastPrinted>2018-01-18T19:19:21Z</cp:lastPrinted>
  <dcterms:created xsi:type="dcterms:W3CDTF">2017-02-16T20:19:37Z</dcterms:created>
  <dcterms:modified xsi:type="dcterms:W3CDTF">2018-09-14T14:47:44Z</dcterms:modified>
</cp:coreProperties>
</file>